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3505\Desktop\Internettvedlegg og bilder (slette etterhvert)\Statistikk\"/>
    </mc:Choice>
  </mc:AlternateContent>
  <xr:revisionPtr revIDLastSave="0" documentId="13_ncr:1_{2DA666C2-48FE-4242-8F47-A305C86841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iftsutslipp_alle_havområder" sheetId="20" r:id="rId1"/>
    <sheet name="Driftsutslipp_skipstyper" sheetId="24" r:id="rId2"/>
    <sheet name="Figur_driftsutslipp" sheetId="25" r:id="rId3"/>
    <sheet name="Driftsutslipp_størrelseskategor" sheetId="22" r:id="rId4"/>
    <sheet name="Driftsutslipp_havbase" sheetId="3" r:id="rId5"/>
  </sheet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4" i="22" l="1"/>
  <c r="B104" i="22"/>
  <c r="B94" i="22"/>
  <c r="K84" i="22"/>
  <c r="B84" i="22"/>
  <c r="K83" i="22"/>
  <c r="K82" i="22"/>
  <c r="K81" i="22"/>
  <c r="K80" i="22"/>
  <c r="K79" i="22"/>
  <c r="K78" i="22"/>
  <c r="K77" i="22"/>
  <c r="B83" i="22"/>
  <c r="B82" i="22"/>
  <c r="B81" i="22"/>
  <c r="B80" i="22"/>
  <c r="B79" i="22"/>
  <c r="B78" i="22"/>
  <c r="B77" i="22"/>
  <c r="K73" i="22"/>
  <c r="K72" i="22"/>
  <c r="K71" i="22"/>
  <c r="K70" i="22"/>
  <c r="K69" i="22"/>
  <c r="K68" i="22"/>
  <c r="K67" i="22"/>
  <c r="B73" i="22"/>
  <c r="B72" i="22"/>
  <c r="B71" i="22"/>
  <c r="B70" i="22"/>
  <c r="B69" i="22"/>
  <c r="B68" i="22"/>
  <c r="B67" i="22"/>
  <c r="K64" i="22"/>
  <c r="K63" i="22"/>
  <c r="K62" i="22"/>
  <c r="K61" i="22"/>
  <c r="K60" i="22"/>
  <c r="K59" i="22"/>
  <c r="K58" i="22"/>
  <c r="B64" i="22"/>
  <c r="B63" i="22"/>
  <c r="B62" i="22"/>
  <c r="B61" i="22"/>
  <c r="B60" i="22"/>
  <c r="B59" i="22"/>
  <c r="B58" i="22"/>
  <c r="K93" i="22"/>
  <c r="K92" i="22"/>
  <c r="K91" i="22"/>
  <c r="K90" i="22"/>
  <c r="K89" i="22"/>
  <c r="K88" i="22"/>
  <c r="K87" i="22"/>
  <c r="K103" i="22"/>
  <c r="K102" i="22"/>
  <c r="K101" i="22"/>
  <c r="K100" i="22"/>
  <c r="K99" i="22"/>
  <c r="K98" i="22"/>
  <c r="K97" i="22"/>
  <c r="B103" i="22"/>
  <c r="B102" i="22"/>
  <c r="B101" i="22"/>
  <c r="B100" i="22"/>
  <c r="B99" i="22"/>
  <c r="B98" i="22"/>
  <c r="B97" i="22"/>
  <c r="B93" i="22"/>
  <c r="B92" i="22"/>
  <c r="B91" i="22"/>
  <c r="B90" i="22"/>
  <c r="B89" i="22"/>
  <c r="B88" i="22"/>
  <c r="B87" i="22"/>
  <c r="Q6" i="20"/>
  <c r="O8" i="20"/>
  <c r="Q8" i="20"/>
  <c r="O9" i="20"/>
  <c r="O7" i="20"/>
  <c r="Q9" i="20"/>
  <c r="Q7" i="20"/>
  <c r="O10" i="20"/>
  <c r="Q10" i="20"/>
  <c r="O6" i="20"/>
  <c r="O95" i="24"/>
  <c r="O94" i="24"/>
  <c r="O93" i="24"/>
  <c r="O92" i="24"/>
  <c r="O91" i="24"/>
  <c r="K94" i="22" l="1"/>
  <c r="B65" i="22"/>
  <c r="K65" i="22"/>
  <c r="B74" i="22"/>
  <c r="K74" i="22"/>
</calcChain>
</file>

<file path=xl/sharedStrings.xml><?xml version="1.0" encoding="utf-8"?>
<sst xmlns="http://schemas.openxmlformats.org/spreadsheetml/2006/main" count="9673" uniqueCount="60">
  <si>
    <t>Skipstype</t>
  </si>
  <si>
    <t>&lt; 1000 GT</t>
  </si>
  <si>
    <t>1000 - 4999 GT</t>
  </si>
  <si>
    <t>5000 - 9999 GT</t>
  </si>
  <si>
    <t>10000 - 24999</t>
  </si>
  <si>
    <t>25000 - 49999</t>
  </si>
  <si>
    <t>50000 - 99999</t>
  </si>
  <si>
    <t>&gt;= 100000</t>
  </si>
  <si>
    <t>Chemical tankers</t>
  </si>
  <si>
    <t>Gas tankers</t>
  </si>
  <si>
    <t>Bulk carriers</t>
  </si>
  <si>
    <t>General cargo ships</t>
  </si>
  <si>
    <t>Container ships</t>
  </si>
  <si>
    <t>Ro-Ro cargo ships</t>
  </si>
  <si>
    <t>Refrigerated cargo ships</t>
  </si>
  <si>
    <t>Offshore supply ships</t>
  </si>
  <si>
    <t>Other service offshore vessels</t>
  </si>
  <si>
    <t>Other activities</t>
  </si>
  <si>
    <t>Fishing vessels</t>
  </si>
  <si>
    <t>Crude oil tankers</t>
  </si>
  <si>
    <t>Oil product tankers</t>
  </si>
  <si>
    <t>Passenger ships</t>
  </si>
  <si>
    <t>Cruise ships</t>
  </si>
  <si>
    <t>CO (tonn)</t>
  </si>
  <si>
    <t>SO2 (tonn)</t>
  </si>
  <si>
    <t>PM (tonn)</t>
  </si>
  <si>
    <t>Havområde</t>
  </si>
  <si>
    <t>Nordsjøen</t>
  </si>
  <si>
    <t>Skipsstørrelse</t>
  </si>
  <si>
    <t>År</t>
  </si>
  <si>
    <t>Co2 (tonn)</t>
  </si>
  <si>
    <t>Nox (tonn)</t>
  </si>
  <si>
    <t>(Alle)</t>
  </si>
  <si>
    <t>Radetiketter</t>
  </si>
  <si>
    <t>Totalsum</t>
  </si>
  <si>
    <t>Summer av Co2 (tonn)</t>
  </si>
  <si>
    <t>Summer av CO (tonn)</t>
  </si>
  <si>
    <t>Summer av Nox (tonn)</t>
  </si>
  <si>
    <t>Summer av SO2 (tonn)</t>
  </si>
  <si>
    <t>Summer av PM (tonn)</t>
  </si>
  <si>
    <t>Norskehavet</t>
  </si>
  <si>
    <t>Barentshavet</t>
  </si>
  <si>
    <t>4 004,40</t>
  </si>
  <si>
    <t>Kolonneetiketter</t>
  </si>
  <si>
    <t>Totalt Summer av Co2 (tonn)</t>
  </si>
  <si>
    <t>Totalt Summer av CO (tonn)</t>
  </si>
  <si>
    <t>Totalt Summer av Nox (tonn)</t>
  </si>
  <si>
    <t>Totalt Summer av SO2 (tonn)</t>
  </si>
  <si>
    <t>Totalt Summer av PM (tonn)</t>
  </si>
  <si>
    <t>Verdier</t>
  </si>
  <si>
    <t>(tom)</t>
  </si>
  <si>
    <t>CO som andel per størrelsekategori i %</t>
  </si>
  <si>
    <t>NoX som andel per størrelsekategori i %</t>
  </si>
  <si>
    <t>SO2 som andel per størrelsekategori i %</t>
  </si>
  <si>
    <t>PM som andel per størrelsekategori i %</t>
  </si>
  <si>
    <t>Endring % 2020-2021</t>
  </si>
  <si>
    <t>Endring % 2016-2021</t>
  </si>
  <si>
    <t>CO2 som andel per størrelseskategori i %</t>
  </si>
  <si>
    <t>%</t>
  </si>
  <si>
    <t>Prosentvis endring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</si>
</sst>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wrapText="1"/>
    </xf>
    <xf numFmtId="4" fontId="18" fillId="33" borderId="10" xfId="0" applyNumberFormat="1" applyFont="1" applyFill="1" applyBorder="1" applyAlignment="1">
      <alignment horizontal="right" wrapText="1"/>
    </xf>
    <xf numFmtId="49" fontId="18" fillId="34" borderId="10" xfId="0" applyNumberFormat="1" applyFont="1" applyFill="1" applyBorder="1" applyAlignment="1">
      <alignment wrapText="1"/>
    </xf>
    <xf numFmtId="4" fontId="18" fillId="34" borderId="10" xfId="0" applyNumberFormat="1" applyFont="1" applyFill="1" applyBorder="1" applyAlignment="1">
      <alignment horizontal="right" wrapText="1"/>
    </xf>
    <xf numFmtId="0" fontId="0" fillId="0" borderId="0" xfId="0" pivotButton="1"/>
    <xf numFmtId="49" fontId="18" fillId="33" borderId="11" xfId="0" applyNumberFormat="1" applyFont="1" applyFill="1" applyBorder="1" applyAlignment="1">
      <alignment wrapText="1"/>
    </xf>
    <xf numFmtId="3" fontId="0" fillId="0" borderId="0" xfId="0" applyNumberFormat="1"/>
    <xf numFmtId="2" fontId="18" fillId="33" borderId="10" xfId="0" applyNumberFormat="1" applyFont="1" applyFill="1" applyBorder="1" applyAlignment="1">
      <alignment horizontal="right" wrapText="1"/>
    </xf>
    <xf numFmtId="2" fontId="18" fillId="34" borderId="10" xfId="0" applyNumberFormat="1" applyFont="1" applyFill="1" applyBorder="1" applyAlignment="1">
      <alignment horizontal="right" wrapText="1"/>
    </xf>
    <xf numFmtId="2" fontId="19" fillId="34" borderId="10" xfId="0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NumberFormat="1"/>
    <xf numFmtId="0" fontId="18" fillId="33" borderId="10" xfId="0" applyNumberFormat="1" applyFont="1" applyFill="1" applyBorder="1" applyAlignment="1">
      <alignment wrapText="1"/>
    </xf>
    <xf numFmtId="0" fontId="18" fillId="34" borderId="10" xfId="0" applyNumberFormat="1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18" fillId="33" borderId="11" xfId="0" applyNumberFormat="1" applyFont="1" applyFill="1" applyBorder="1" applyAlignment="1">
      <alignment wrapText="1"/>
    </xf>
    <xf numFmtId="1" fontId="0" fillId="0" borderId="0" xfId="0" applyNumberFormat="1"/>
    <xf numFmtId="164" fontId="0" fillId="0" borderId="0" xfId="0" applyNumberFormat="1"/>
    <xf numFmtId="0" fontId="16" fillId="35" borderId="12" xfId="0" applyFont="1" applyFill="1" applyBorder="1" applyAlignment="1">
      <alignment horizontal="left"/>
    </xf>
    <xf numFmtId="3" fontId="16" fillId="35" borderId="12" xfId="0" applyNumberFormat="1" applyFont="1" applyFill="1" applyBorder="1"/>
    <xf numFmtId="0" fontId="0" fillId="0" borderId="0" xfId="0" applyAlignment="1">
      <alignment horizontal="center"/>
    </xf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3"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Utvikling driftsutslipp siste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5060914260717409"/>
          <c:y val="0.17171296296296296"/>
          <c:w val="0.79189785651793521"/>
          <c:h val="0.614984324876057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Figur_driftsutslipp!$B$1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Figur_driftsutslipp!$A$2:$A$5</c:f>
              <c:strCache>
                <c:ptCount val="4"/>
                <c:pt idx="0">
                  <c:v>CO (tonn)</c:v>
                </c:pt>
                <c:pt idx="1">
                  <c:v>Nox (tonn)</c:v>
                </c:pt>
                <c:pt idx="2">
                  <c:v>SO2 (tonn)</c:v>
                </c:pt>
                <c:pt idx="3">
                  <c:v>PM (tonn)</c:v>
                </c:pt>
              </c:strCache>
            </c:strRef>
          </c:cat>
          <c:val>
            <c:numRef>
              <c:f>Figur_driftsutslipp!$B$2:$B$5</c:f>
              <c:numCache>
                <c:formatCode>#,##0</c:formatCode>
                <c:ptCount val="4"/>
                <c:pt idx="0">
                  <c:v>19373.37</c:v>
                </c:pt>
                <c:pt idx="1">
                  <c:v>144954.29999999999</c:v>
                </c:pt>
                <c:pt idx="2">
                  <c:v>9581.880000000001</c:v>
                </c:pt>
                <c:pt idx="3">
                  <c:v>8358.06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C-4733-989B-72D188107383}"/>
            </c:ext>
          </c:extLst>
        </c:ser>
        <c:ser>
          <c:idx val="1"/>
          <c:order val="1"/>
          <c:tx>
            <c:strRef>
              <c:f>Figur_driftsutslipp!$C$1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Figur_driftsutslipp!$A$2:$A$5</c:f>
              <c:strCache>
                <c:ptCount val="4"/>
                <c:pt idx="0">
                  <c:v>CO (tonn)</c:v>
                </c:pt>
                <c:pt idx="1">
                  <c:v>Nox (tonn)</c:v>
                </c:pt>
                <c:pt idx="2">
                  <c:v>SO2 (tonn)</c:v>
                </c:pt>
                <c:pt idx="3">
                  <c:v>PM (tonn)</c:v>
                </c:pt>
              </c:strCache>
            </c:strRef>
          </c:cat>
          <c:val>
            <c:numRef>
              <c:f>Figur_driftsutslipp!$C$2:$C$5</c:f>
              <c:numCache>
                <c:formatCode>#,##0</c:formatCode>
                <c:ptCount val="4"/>
                <c:pt idx="0">
                  <c:v>19957.07</c:v>
                </c:pt>
                <c:pt idx="1">
                  <c:v>149843.77000000002</c:v>
                </c:pt>
                <c:pt idx="2">
                  <c:v>9665</c:v>
                </c:pt>
                <c:pt idx="3">
                  <c:v>8635.6200000000008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C-4733-989B-72D188107383}"/>
            </c:ext>
          </c:extLst>
        </c:ser>
        <c:ser>
          <c:idx val="2"/>
          <c:order val="2"/>
          <c:tx>
            <c:strRef>
              <c:f>Figur_driftsutslipp!$D$1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3,0 %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10C-4733-989B-72D18810738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A03DB0C-9E10-4201-B6D9-89FFC095B417}" type="VALUE">
                      <a:rPr lang="en-US"/>
                      <a:pPr/>
                      <a:t>[VERDI]</a:t>
                    </a:fld>
                    <a:r>
                      <a:rPr lang="en-US"/>
                      <a:t>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510C-4733-989B-72D18810738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AE311E8-5F43-48D4-AC42-7ECFB7A101ED}" type="VALUE">
                      <a:rPr lang="en-US"/>
                      <a:pPr/>
                      <a:t>[VERDI]</a:t>
                    </a:fld>
                    <a:r>
                      <a:rPr lang="en-US"/>
                      <a:t>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10C-4733-989B-72D18810738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10C-4733-989B-72D1881073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Figur_driftsutslipp!$A$2:$A$5</c:f>
              <c:strCache>
                <c:ptCount val="4"/>
                <c:pt idx="0">
                  <c:v>CO (tonn)</c:v>
                </c:pt>
                <c:pt idx="1">
                  <c:v>Nox (tonn)</c:v>
                </c:pt>
                <c:pt idx="2">
                  <c:v>SO2 (tonn)</c:v>
                </c:pt>
                <c:pt idx="3">
                  <c:v>PM (tonn)</c:v>
                </c:pt>
              </c:strCache>
            </c:strRef>
          </c:cat>
          <c:val>
            <c:numRef>
              <c:f>Figur_driftsutslipp!$D$2:$D$5</c:f>
              <c:numCache>
                <c:formatCode>0.0</c:formatCode>
                <c:ptCount val="4"/>
                <c:pt idx="0">
                  <c:v>3.0128986335366577</c:v>
                </c:pt>
                <c:pt idx="1">
                  <c:v>3.3731113875200878</c:v>
                </c:pt>
                <c:pt idx="2">
                  <c:v>0.86747068424984419</c:v>
                </c:pt>
                <c:pt idx="3">
                  <c:v>3.3208663254391726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0C-4733-989B-72D18810738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1171904"/>
        <c:axId val="151166496"/>
      </c:barChart>
      <c:catAx>
        <c:axId val="151171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1166496"/>
        <c:crosses val="autoZero"/>
        <c:auto val="1"/>
        <c:lblAlgn val="ctr"/>
        <c:lblOffset val="100"/>
        <c:noMultiLvlLbl val="0"/>
      </c:catAx>
      <c:valAx>
        <c:axId val="15116649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117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11</xdr:row>
      <xdr:rowOff>166687</xdr:rowOff>
    </xdr:from>
    <xdr:to>
      <xdr:col>14</xdr:col>
      <xdr:colOff>533400</xdr:colOff>
      <xdr:row>26</xdr:row>
      <xdr:rowOff>52387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4157014-A736-4EEA-B5EF-122652A87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strup, Claus Wiggen" refreshedDate="44749.384432986109" createdVersion="7" refreshedVersion="7" minRefreshableVersion="3" recordCount="3151" xr:uid="{D8B692CA-F99A-44B0-AEAD-E0438A85AA0A}">
  <cacheSource type="worksheet">
    <worksheetSource ref="A1:I1048576" sheet="Driftsutslipp_havbase"/>
  </cacheSource>
  <cacheFields count="9">
    <cacheField name="Skipstype" numFmtId="0">
      <sharedItems containsBlank="1" count="16">
        <s v="Chemical tankers"/>
        <s v="Gas tankers"/>
        <s v="Bulk carriers"/>
        <s v="General cargo ships"/>
        <s v="Container ships"/>
        <s v="Ro-Ro cargo ships"/>
        <s v="Refrigerated cargo ships"/>
        <s v="Offshore supply ships"/>
        <s v="Other service offshore vessels"/>
        <s v="Other activities"/>
        <s v="Fishing vessels"/>
        <s v="Crude oil tankers"/>
        <s v="Oil product tankers"/>
        <s v="Passenger ships"/>
        <s v="Cruise ships"/>
        <m/>
      </sharedItems>
    </cacheField>
    <cacheField name="Skipsstørrelse" numFmtId="0">
      <sharedItems containsBlank="1" count="8">
        <s v="&lt; 1000 GT"/>
        <s v="1000 - 4999 GT"/>
        <s v="5000 - 9999 GT"/>
        <s v="10000 - 24999"/>
        <s v="25000 - 49999"/>
        <s v="50000 - 99999"/>
        <s v="&gt;= 100000"/>
        <m/>
      </sharedItems>
    </cacheField>
    <cacheField name="År" numFmtId="0">
      <sharedItems containsString="0" containsBlank="1" containsNumber="1" containsInteger="1" minValue="2012" maxValue="2021" count="11"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Havområde" numFmtId="0">
      <sharedItems containsBlank="1" count="4">
        <s v="Nordsjøen"/>
        <s v="Norskehavet"/>
        <s v="Barentshavet"/>
        <m/>
      </sharedItems>
    </cacheField>
    <cacheField name="Co2 (tonn)" numFmtId="0">
      <sharedItems containsBlank="1" containsMixedTypes="1" containsNumber="1" minValue="0" maxValue="514742.54" count="2192">
        <n v="2568.8000000000002"/>
        <n v="2397.69"/>
        <n v="878.71"/>
        <n v="1469.33"/>
        <n v="1703.52"/>
        <n v="1578.16"/>
        <n v="995.92"/>
        <n v="0"/>
        <n v="0.85"/>
        <n v="1984.88"/>
        <n v="1897.49"/>
        <n v="1596.92"/>
        <n v="2021.08"/>
        <n v="2118.04"/>
        <n v="1328.58"/>
        <n v="1318.47"/>
        <n v="12399.44"/>
        <n v="9305.3799999999992"/>
        <n v="8129.7"/>
        <n v="8876.7199999999993"/>
        <n v="9412.2099999999991"/>
        <n v="10395.4"/>
        <n v="9140.93"/>
        <n v="879.56"/>
        <n v="665.68"/>
        <n v="860.54"/>
        <n v="934.41"/>
        <n v="1044.93"/>
        <n v="388.63"/>
        <n v="80.47"/>
        <n v="82.71"/>
        <n v="124.28"/>
        <n v="92.38"/>
        <n v="148.84"/>
        <n v="13.31"/>
        <n v="3185.44"/>
        <n v="2592.9699999999998"/>
        <n v="1680.38"/>
        <n v="2562.8200000000002"/>
        <n v="2414.94"/>
        <n v="2831.42"/>
        <n v="3081.21"/>
        <n v="2554.1999999999998"/>
        <n v="4648.66"/>
        <n v="6385.16"/>
        <n v="6042.33"/>
        <n v="4883.58"/>
        <n v="3939.11"/>
        <n v="4326.6000000000004"/>
        <n v="51313.9"/>
        <n v="50689.24"/>
        <n v="54449.17"/>
        <n v="60620.08"/>
        <n v="61316.81"/>
        <n v="63690.63"/>
        <n v="66394.2"/>
        <n v="45044.12"/>
        <n v="48947.8"/>
        <n v="57234.42"/>
        <n v="45250.559999999998"/>
        <n v="45763.16"/>
        <n v="44829.71"/>
        <n v="48423.68"/>
        <n v="5734.76"/>
        <n v="6068.41"/>
        <n v="5776.56"/>
        <n v="4277.76"/>
        <n v="3260.74"/>
        <n v="4690.67"/>
        <n v="5005.97"/>
        <n v="56144.47"/>
        <n v="61140.27"/>
        <n v="67556.039999999994"/>
        <n v="83267.3"/>
        <n v="87477.71"/>
        <n v="88833.03"/>
        <n v="88134.75"/>
        <n v="208.73"/>
        <n v="246.65"/>
        <n v="210.13"/>
        <n v="78.48"/>
        <n v="53.17"/>
        <n v="58.56"/>
        <n v="74.11"/>
        <n v="73772.91"/>
        <n v="80379.91"/>
        <n v="78083.25"/>
        <n v="71617.33"/>
        <n v="65944.55"/>
        <n v="67255.27"/>
        <n v="68524.58"/>
        <n v="34240.53"/>
        <n v="35474.17"/>
        <n v="34871.42"/>
        <n v="36518.89"/>
        <n v="33363.870000000003"/>
        <n v="26955.62"/>
        <n v="26036.7"/>
        <n v="21227.5"/>
        <n v="21930.84"/>
        <n v="17789.82"/>
        <n v="16615.37"/>
        <n v="13610.43"/>
        <n v="12774.25"/>
        <n v="10270.549999999999"/>
        <n v="276270.3"/>
        <n v="262992.15000000002"/>
        <n v="269567.27"/>
        <n v="267511.25"/>
        <n v="292033.71999999997"/>
        <n v="297087.58"/>
        <n v="297544.18"/>
        <n v="1588.97"/>
        <n v="1186.1400000000001"/>
        <n v="687.39"/>
        <n v="358.05"/>
        <n v="489.4"/>
        <n v="3852.01"/>
        <n v="1038.79"/>
        <n v="12611.55"/>
        <n v="9705.92"/>
        <n v="8530.7900000000009"/>
        <n v="6286.99"/>
        <n v="5341.61"/>
        <n v="6095.92"/>
        <n v="6362.07"/>
        <n v="31914.69"/>
        <n v="29756.42"/>
        <n v="31890.66"/>
        <n v="30885.78"/>
        <n v="29981.25"/>
        <n v="31292.69"/>
        <n v="30810.799999999999"/>
        <n v="300637.40999999997"/>
        <n v="335047.71000000002"/>
        <n v="460849.64"/>
        <n v="467083.5"/>
        <n v="347699.69"/>
        <n v="300074.21000000002"/>
        <n v="310765.53000000003"/>
        <n v="19765.419999999998"/>
        <n v="27681.71"/>
        <n v="30838.82"/>
        <n v="33004.379999999997"/>
        <n v="33476.28"/>
        <n v="31222.54"/>
        <n v="29918.83"/>
        <n v="63795.49"/>
        <n v="60950.7"/>
        <n v="70907.16"/>
        <n v="80489.52"/>
        <n v="80125.83"/>
        <n v="90928.43"/>
        <n v="102756.02"/>
        <n v="115425.47"/>
        <n v="125962.66"/>
        <n v="160504.28"/>
        <n v="158119.51999999999"/>
        <n v="167051.54999999999"/>
        <n v="158853.9"/>
        <n v="180295.87"/>
        <n v="14796.67"/>
        <n v="16417.23"/>
        <n v="16890.689999999999"/>
        <n v="12920.12"/>
        <n v="12929.04"/>
        <n v="13089.88"/>
        <n v="14222.5"/>
        <n v="83283.63"/>
        <n v="83285.350000000006"/>
        <n v="101323.93"/>
        <n v="122568.27"/>
        <n v="141009.21"/>
        <n v="140035.32999999999"/>
        <n v="139605.06"/>
        <n v="725.9"/>
        <n v="388.42"/>
        <n v="965.8"/>
        <n v="672.39"/>
        <n v="1110.29"/>
        <n v="2096.59"/>
        <n v="2103.62"/>
        <n v="63071.82"/>
        <n v="50410.9"/>
        <n v="51474.06"/>
        <n v="73483.789999999994"/>
        <n v="83333.69"/>
        <n v="91189.26"/>
        <n v="74111.22"/>
        <n v="24716.42"/>
        <n v="20512.150000000001"/>
        <n v="22547.53"/>
        <n v="29266.17"/>
        <n v="29594.77"/>
        <n v="27256.240000000002"/>
        <n v="27761.29"/>
        <n v="21689"/>
        <n v="14702.73"/>
        <n v="17383.88"/>
        <n v="21818.51"/>
        <n v="23754.94"/>
        <n v="24659.9"/>
        <n v="20481.61"/>
        <n v="51649.61"/>
        <n v="60196.53"/>
        <n v="63050.53"/>
        <n v="62048.4"/>
        <n v="73282.44"/>
        <n v="74275.87"/>
        <n v="69438.2"/>
        <n v="60030.39"/>
        <n v="63304.68"/>
        <n v="69962.899999999994"/>
        <n v="76902.23"/>
        <n v="80371.149999999994"/>
        <n v="85627.89"/>
        <n v="87388.479999999996"/>
        <n v="31271.69"/>
        <n v="32618.57"/>
        <n v="33357.71"/>
        <n v="33529.629999999997"/>
        <n v="37390.019999999997"/>
        <n v="30788.76"/>
        <n v="37148.839999999997"/>
        <n v="15247.3"/>
        <n v="14248.1"/>
        <n v="14708.41"/>
        <n v="7020.03"/>
        <n v="7484.57"/>
        <n v="6970.62"/>
        <n v="5603.14"/>
        <n v="321787.64"/>
        <n v="325591.78999999998"/>
        <n v="402925.93"/>
        <n v="450108.15"/>
        <n v="360365.43"/>
        <n v="332889.31"/>
        <n v="329990.77"/>
        <n v="30523.66"/>
        <n v="31290.99"/>
        <n v="43523.71"/>
        <n v="54968.88"/>
        <n v="67153.53"/>
        <n v="75102.679999999993"/>
        <n v="88679.17"/>
        <n v="16569.990000000002"/>
        <n v="22349.71"/>
        <n v="25307.15"/>
        <n v="24373.81"/>
        <n v="45538.13"/>
        <n v="42635.4"/>
        <n v="60150.94"/>
        <n v="551.47"/>
        <n v="1038.3900000000001"/>
        <n v="1987.25"/>
        <n v="659.65"/>
        <n v="1178.5899999999999"/>
        <n v="1080.48"/>
        <n v="1110.42"/>
        <n v="1545.82"/>
        <n v="2455.56"/>
        <n v="2931.44"/>
        <n v="4600.21"/>
        <n v="1906.67"/>
        <n v="4232.68"/>
        <n v="5265.01"/>
        <n v="131448.57"/>
        <n v="137507.84"/>
        <n v="145690.97"/>
        <n v="167835.85"/>
        <n v="218602.67"/>
        <n v="243336.89"/>
        <n v="241374.99"/>
        <n v="2195.77"/>
        <n v="798.34"/>
        <n v="3171.3"/>
        <n v="1120.3599999999999"/>
        <n v="1019.52"/>
        <n v="3516.59"/>
        <n v="4590.75"/>
        <n v="126380.9"/>
        <n v="113584.65"/>
        <n v="95251.9"/>
        <n v="102383.87"/>
        <n v="112213.19"/>
        <n v="128018.79"/>
        <n v="130378.36"/>
        <n v="33140.36"/>
        <n v="40960.94"/>
        <n v="44503.32"/>
        <n v="44295.54"/>
        <n v="55935.68"/>
        <n v="50310.07"/>
        <n v="54723.8"/>
        <n v="73665.56"/>
        <n v="70562.080000000002"/>
        <n v="77257.45"/>
        <n v="75672.34"/>
        <n v="77295.41"/>
        <n v="88204.21"/>
        <n v="93545.03"/>
        <n v="14117.91"/>
        <n v="18436.37"/>
        <n v="19590.990000000002"/>
        <n v="23909.040000000001"/>
        <n v="31618.55"/>
        <n v="28299.119999999999"/>
        <n v="27808.82"/>
        <n v="19900.36"/>
        <n v="19704.29"/>
        <n v="23178.86"/>
        <n v="28904.12"/>
        <n v="27366.68"/>
        <n v="29543.54"/>
        <n v="30352.04"/>
        <n v="8386.66"/>
        <n v="10596.19"/>
        <n v="11093.99"/>
        <n v="15884.05"/>
        <n v="21185.08"/>
        <n v="24995.5"/>
        <n v="24861.22"/>
        <n v="816.47"/>
        <n v="707.34"/>
        <n v="3219.8"/>
        <n v="3413.45"/>
        <n v="2480.4499999999998"/>
        <n v="3764.59"/>
        <n v="3301.65"/>
        <n v="177.45"/>
        <n v="549.4"/>
        <n v="63688.46"/>
        <n v="61937.68"/>
        <n v="62938.83"/>
        <n v="70864.11"/>
        <n v="82215.759999999995"/>
        <n v="86729.81"/>
        <n v="81492.2"/>
        <n v="30172.68"/>
        <n v="45835.28"/>
        <n v="76377.45"/>
        <n v="83987.35"/>
        <n v="84029.78"/>
        <n v="75408.160000000003"/>
        <n v="73404.460000000006"/>
        <n v="3529.96"/>
        <n v="2492.86"/>
        <n v="3961.44"/>
        <n v="4750.13"/>
        <n v="1999"/>
        <n v="4242.03"/>
        <n v="5602.37"/>
        <n v="2771.62"/>
        <n v="6232.94"/>
        <n v="8522.5"/>
        <n v="7903.67"/>
        <n v="6696.37"/>
        <n v="8125.04"/>
        <n v="10126.030000000001"/>
        <n v="77316.36"/>
        <n v="78010.84"/>
        <n v="59905.29"/>
        <n v="69351.58"/>
        <n v="75831.05"/>
        <n v="75958.58"/>
        <n v="74366.41"/>
        <n v="16395.79"/>
        <n v="18109.46"/>
        <n v="18094.63"/>
        <n v="12922.36"/>
        <n v="11398.42"/>
        <n v="12693.55"/>
        <n v="12629.96"/>
        <n v="29227.72"/>
        <n v="25436.76"/>
        <n v="24442.560000000001"/>
        <n v="33685.74"/>
        <n v="28825.71"/>
        <n v="33606.65"/>
        <n v="32283.45"/>
        <n v="21816.44"/>
        <n v="20696.43"/>
        <n v="16388.2"/>
        <n v="19371.18"/>
        <n v="22155.49"/>
        <n v="34046.199999999997"/>
        <n v="31303.59"/>
        <n v="69535.429999999993"/>
        <n v="74267.490000000005"/>
        <n v="73467.37"/>
        <n v="69042.880000000005"/>
        <n v="70247.17"/>
        <n v="81358.73"/>
        <n v="85248.8"/>
        <n v="4256.3100000000004"/>
        <n v="2640.91"/>
        <n v="7399.13"/>
        <n v="11312.21"/>
        <n v="11735.47"/>
        <n v="19606.34"/>
        <n v="12446.76"/>
        <n v="2215.5100000000002"/>
        <n v="3671.03"/>
        <n v="302.12"/>
        <n v="788.18"/>
        <n v="259.11"/>
        <n v="467.06"/>
        <n v="464.63"/>
        <n v="10113.43"/>
        <n v="9842.75"/>
        <n v="9582.7099999999991"/>
        <n v="10882.93"/>
        <n v="12334.41"/>
        <n v="14257.58"/>
        <n v="16360.5"/>
        <n v="3121.64"/>
        <n v="5792.7"/>
        <n v="10054.94"/>
        <n v="8437.48"/>
        <n v="8398.09"/>
        <n v="9753.01"/>
        <n v="11932.55"/>
        <n v="54831.6"/>
        <n v="70993.39"/>
        <n v="96423.29"/>
        <n v="130071.37"/>
        <n v="189171"/>
        <n v="233501.5"/>
        <n v="292078.61"/>
        <n v="13377.9"/>
        <n v="11836.03"/>
        <n v="6914.26"/>
        <n v="8576.0499999999993"/>
        <n v="4635.66"/>
        <n v="7085.02"/>
        <n v="3991.68"/>
        <n v="24218.57"/>
        <n v="23410.06"/>
        <n v="14189.54"/>
        <n v="8217.4"/>
        <n v="12399.95"/>
        <n v="10039.26"/>
        <n v="9656.1"/>
        <n v="164506.75"/>
        <n v="179382.7"/>
        <n v="263268.90999999997"/>
        <n v="280040.78999999998"/>
        <n v="283569.11"/>
        <n v="280530.15000000002"/>
        <n v="278246.59000000003"/>
        <n v="38387.760000000002"/>
        <n v="39938.14"/>
        <n v="38829.4"/>
        <n v="43086.98"/>
        <n v="63861.83"/>
        <n v="53589.59"/>
        <n v="57579.7"/>
        <n v="2956.32"/>
        <n v="137.46"/>
        <n v="946.93"/>
        <n v="2655.45"/>
        <n v="795.67"/>
        <n v="28914.639999999999"/>
        <n v="39263.19"/>
        <n v="36846.199999999997"/>
        <n v="42276.14"/>
        <n v="40911.79"/>
        <n v="31080.71"/>
        <n v="34808.17"/>
        <n v="30729.72"/>
        <n v="31583.03"/>
        <n v="328.06"/>
        <n v="339.35"/>
        <n v="496.01"/>
        <n v="1247.24"/>
        <n v="755.93"/>
        <n v="360.27"/>
        <n v="589.12"/>
        <n v="270.82"/>
        <n v="44.36"/>
        <n v="141.81"/>
        <n v="556.88"/>
        <n v="92.09"/>
        <n v="857.09"/>
        <n v="6371.88"/>
        <n v="2588.9699999999998"/>
        <n v="2630.57"/>
        <n v="850.12"/>
        <n v="725.61"/>
        <n v="1257.8399999999999"/>
        <n v="8216.51"/>
        <n v="21379.439999999999"/>
        <n v="42698.17"/>
        <n v="54717.14"/>
        <n v="76473.8"/>
        <n v="75034.48"/>
        <n v="98764.73"/>
        <n v="1642.32"/>
        <n v="1509.09"/>
        <n v="1216.28"/>
        <n v="612.4"/>
        <n v="2742.88"/>
        <n v="2023.54"/>
        <n v="231915.35"/>
        <n v="243212.55"/>
        <n v="274365.42"/>
        <n v="290368.84999999998"/>
        <n v="304219.08"/>
        <n v="334806.94"/>
        <n v="324808.93"/>
        <n v="3157.38"/>
        <n v="4921.8900000000003"/>
        <n v="3549.42"/>
        <n v="1652.51"/>
        <n v="2415.7800000000002"/>
        <n v="2168.71"/>
        <n v="554.82000000000005"/>
        <n v="37790.06"/>
        <n v="36997.65"/>
        <n v="37652.17"/>
        <n v="37651.67"/>
        <n v="40118.03"/>
        <n v="39637.31"/>
        <n v="40905.839999999997"/>
        <n v="114763.36"/>
        <n v="123444.8"/>
        <n v="112610.09"/>
        <n v="75408.100000000006"/>
        <n v="90390.12"/>
        <n v="106995.02"/>
        <n v="121259.07"/>
        <n v="9816.33"/>
        <n v="11735.25"/>
        <n v="15107.52"/>
        <n v="13423.07"/>
        <n v="17238.55"/>
        <n v="16845.54"/>
        <n v="99159.08"/>
        <n v="625.04999999999995"/>
        <n v="144.96"/>
        <n v="266.63"/>
        <n v="3329.78"/>
        <n v="1315.77"/>
        <n v="975.08"/>
        <n v="1619.84"/>
        <n v="49.17"/>
        <n v="30.67"/>
        <n v="44.11"/>
        <n v="128.79"/>
        <n v="603.12"/>
        <n v="1187.9000000000001"/>
        <n v="283.81"/>
        <n v="686.98"/>
        <n v="929.79"/>
        <n v="1069.31"/>
        <n v="6106.53"/>
        <n v="5029.2"/>
        <n v="6210.34"/>
        <n v="5288.53"/>
        <n v="478.7"/>
        <n v="6226.37"/>
        <n v="6722.04"/>
        <n v="10519.62"/>
        <n v="3844.57"/>
        <n v="639.24"/>
        <n v="166.59"/>
        <n v="59.65"/>
        <n v="1680.94"/>
        <n v="1996.5"/>
        <n v="568.41"/>
        <n v="37838.300000000003"/>
        <n v="47823.13"/>
        <n v="33401.019999999997"/>
        <n v="71214.47"/>
        <n v="66161.02"/>
        <n v="94590.85"/>
        <n v="101309.2"/>
        <n v="1297.97"/>
        <n v="1081.1199999999999"/>
        <n v="308.89"/>
        <n v="1592.69"/>
        <n v="1997.79"/>
        <n v="2000.38"/>
        <n v="2157.59"/>
        <n v="7.26"/>
        <n v="1251.94"/>
        <n v="1260.6600000000001"/>
        <n v="514.44000000000005"/>
        <n v="409.31"/>
        <n v="498.97"/>
        <n v="931.16"/>
        <n v="743.36"/>
        <n v="15247.78"/>
        <n v="14422.06"/>
        <n v="15599.45"/>
        <n v="15147"/>
        <n v="13775.36"/>
        <n v="12535.41"/>
        <n v="13071.88"/>
        <n v="152.30000000000001"/>
        <n v="270.08999999999997"/>
        <n v="396.75"/>
        <n v="595.05999999999995"/>
        <n v="716.69"/>
        <n v="288.45999999999998"/>
        <n v="119.55"/>
        <n v="33.840000000000003"/>
        <n v="16.920000000000002"/>
        <n v="66.680000000000007"/>
        <n v="160.83000000000001"/>
        <n v="13.97"/>
        <n v="1935.17"/>
        <n v="1563.15"/>
        <n v="436.99"/>
        <n v="1098.42"/>
        <n v="1324.67"/>
        <n v="2099.67"/>
        <n v="1895.36"/>
        <n v="1106.1099999999999"/>
        <n v="1222.9000000000001"/>
        <n v="3698.67"/>
        <n v="649.22"/>
        <n v="1601.75"/>
        <n v="1535.23"/>
        <n v="955.29"/>
        <n v="33368.160000000003"/>
        <n v="34254.01"/>
        <n v="33080.97"/>
        <n v="35606.58"/>
        <n v="37331.050000000003"/>
        <n v="40266.17"/>
        <n v="37403.660000000003"/>
        <n v="51756.58"/>
        <n v="44585.03"/>
        <n v="42244.59"/>
        <n v="42642.32"/>
        <n v="44468.61"/>
        <n v="44331.02"/>
        <n v="43509.1"/>
        <n v="1419.48"/>
        <n v="1745.18"/>
        <n v="2104.6999999999998"/>
        <n v="2048.86"/>
        <n v="2425.56"/>
        <n v="2781.25"/>
        <n v="4835.6899999999996"/>
        <n v="86615.84"/>
        <n v="90481.3"/>
        <n v="87906.18"/>
        <n v="86837.31"/>
        <n v="90613.38"/>
        <n v="89904.1"/>
        <n v="89584.08"/>
        <n v="85.49"/>
        <n v="65.209999999999994"/>
        <n v="84.69"/>
        <n v="84.67"/>
        <n v="70.92"/>
        <n v="108.58"/>
        <n v="111.97"/>
        <n v="26918.6"/>
        <n v="28210.66"/>
        <n v="31513.62"/>
        <n v="31482.92"/>
        <n v="32325.19"/>
        <n v="30269.79"/>
        <n v="32186.36"/>
        <n v="6834.34"/>
        <n v="6652.15"/>
        <n v="6447.16"/>
        <n v="6881.3"/>
        <n v="6650.82"/>
        <n v="6972.15"/>
        <n v="6684.64"/>
        <n v="13392.48"/>
        <n v="11215.98"/>
        <n v="9219.27"/>
        <n v="8843.81"/>
        <n v="8652.66"/>
        <n v="9721.26"/>
        <n v="8921.93"/>
        <n v="180776.45"/>
        <n v="175777.02"/>
        <n v="172114.37"/>
        <n v="178257.9"/>
        <n v="196032.68"/>
        <n v="198249.8"/>
        <n v="198709.23"/>
        <n v="6233.02"/>
        <n v="1264.48"/>
        <n v="262"/>
        <n v="56.97"/>
        <n v="10202.790000000001"/>
        <n v="7463.2"/>
        <n v="7511.06"/>
        <n v="4316.3500000000004"/>
        <n v="1011.86"/>
        <n v="539.94000000000005"/>
        <n v="409.7"/>
        <n v="29787.37"/>
        <n v="27506.69"/>
        <n v="29461.08"/>
        <n v="29619.200000000001"/>
        <n v="29045.74"/>
        <n v="29827.05"/>
        <n v="33847.08"/>
        <n v="122006.9"/>
        <n v="124540"/>
        <n v="93181.09"/>
        <n v="123569.83"/>
        <n v="77217.320000000007"/>
        <n v="80407.13"/>
        <n v="76984.539999999994"/>
        <n v="21438.42"/>
        <n v="11855.95"/>
        <n v="12455.28"/>
        <n v="17441.919999999998"/>
        <n v="11437.81"/>
        <n v="11819.22"/>
        <n v="11541.14"/>
        <n v="46039.92"/>
        <n v="57249.39"/>
        <n v="62943.69"/>
        <n v="65844.83"/>
        <n v="75211.03"/>
        <n v="85984.61"/>
        <n v="83827.3"/>
        <n v="174215.29"/>
        <n v="164122.97"/>
        <n v="175450.23"/>
        <n v="177347.82"/>
        <n v="169757.42"/>
        <n v="203329.68"/>
        <n v="196210.52"/>
        <n v="6061.2"/>
        <n v="6571.75"/>
        <n v="5770.25"/>
        <n v="4988.28"/>
        <n v="3687.59"/>
        <n v="5284.3"/>
        <n v="5480.41"/>
        <n v="128046.86"/>
        <n v="123263.67999999999"/>
        <n v="138132.19"/>
        <n v="160129.5"/>
        <n v="160666.54999999999"/>
        <n v="161775.81"/>
        <n v="168086.32"/>
        <n v="732.31"/>
        <n v="589.72"/>
        <n v="759.42"/>
        <n v="568.96"/>
        <n v="906.73"/>
        <n v="910.01"/>
        <n v="1183.1400000000001"/>
        <n v="19740.66"/>
        <n v="18815.13"/>
        <n v="17786.009999999998"/>
        <n v="25788.23"/>
        <n v="32885.81"/>
        <n v="29703.19"/>
        <n v="26313.18"/>
        <n v="150.13999999999999"/>
        <n v="142.53"/>
        <n v="247.88"/>
        <n v="14356.74"/>
        <n v="16035.86"/>
        <n v="14777.22"/>
        <n v="12411.12"/>
        <n v="16830.37"/>
        <n v="17871.919999999998"/>
        <n v="15176.08"/>
        <n v="22918.55"/>
        <n v="25353.15"/>
        <n v="29243.200000000001"/>
        <n v="30964.54"/>
        <n v="40582.01"/>
        <n v="38179.86"/>
        <n v="39429.589999999997"/>
        <n v="9792.0300000000007"/>
        <n v="18091.04"/>
        <n v="20869.32"/>
        <n v="23484.240000000002"/>
        <n v="24581.79"/>
        <n v="28973.02"/>
        <n v="28517.58"/>
        <n v="1490.58"/>
        <n v="3381.17"/>
        <n v="3227.53"/>
        <n v="8288.25"/>
        <n v="13383.12"/>
        <n v="13716.87"/>
        <n v="18995.990000000002"/>
        <n v="10941.92"/>
        <n v="8828.2900000000009"/>
        <n v="9408.49"/>
        <n v="4350.93"/>
        <n v="4615.34"/>
        <n v="3658.47"/>
        <n v="3594.75"/>
        <n v="109077.48"/>
        <n v="88746.59"/>
        <n v="82760.73"/>
        <n v="107982.04"/>
        <n v="89196.51"/>
        <n v="92391.96"/>
        <n v="86623.09"/>
        <n v="24816.639999999999"/>
        <n v="19993.61"/>
        <n v="25885.71"/>
        <n v="17338.28"/>
        <n v="15134.87"/>
        <n v="24798.85"/>
        <n v="35825.78"/>
        <n v="12715.21"/>
        <n v="11830.05"/>
        <n v="16501.23"/>
        <n v="7551.39"/>
        <n v="20670"/>
        <n v="17713.919999999998"/>
        <n v="22682.93"/>
        <n v="12491.19"/>
        <n v="17120.03"/>
        <n v="15012.03"/>
        <n v="22730.42"/>
        <n v="22407.01"/>
        <n v="25175.200000000001"/>
        <n v="25657.31"/>
        <n v="433.42"/>
        <n v="546.71"/>
        <n v="625.54"/>
        <n v="335.53"/>
        <n v="177"/>
        <n v="614.74"/>
        <n v="948.08"/>
        <n v="6516.56"/>
        <n v="26645.34"/>
        <n v="26069.74"/>
        <n v="32741.17"/>
        <n v="51218.74"/>
        <n v="39749.61"/>
        <n v="41611.360000000001"/>
        <n v="2165.38"/>
        <n v="1018.41"/>
        <n v="3184.57"/>
        <n v="1654.34"/>
        <n v="1660.41"/>
        <n v="10759.57"/>
        <n v="12711.33"/>
        <n v="50616.639999999999"/>
        <n v="51213.919999999998"/>
        <n v="43718.7"/>
        <n v="44969.7"/>
        <n v="44206.720000000001"/>
        <n v="48279.07"/>
        <n v="56064.67"/>
        <n v="1219.06"/>
        <n v="2331.08"/>
        <n v="3612.12"/>
        <n v="5107.13"/>
        <n v="5224.6899999999996"/>
        <n v="5289.5"/>
        <n v="5053.8599999999997"/>
        <n v="44641.440000000002"/>
        <n v="51532.2"/>
        <n v="56854.03"/>
        <n v="43942.87"/>
        <n v="43515.75"/>
        <n v="52833.42"/>
        <n v="58019.75"/>
        <n v="5769.54"/>
        <n v="7722.86"/>
        <n v="11843.46"/>
        <n v="13097.11"/>
        <n v="23250.7"/>
        <n v="17205.580000000002"/>
        <n v="14601.99"/>
        <n v="1700.92"/>
        <n v="429.39"/>
        <n v="95.35"/>
        <n v="67.83"/>
        <n v="140.69999999999999"/>
        <n v="229.44"/>
        <n v="2227.92"/>
        <n v="1166.9100000000001"/>
        <n v="2546.3000000000002"/>
        <n v="3258.17"/>
        <n v="6280.01"/>
        <n v="6987.43"/>
        <n v="8971.34"/>
        <n v="4395.59"/>
        <n v="7631.76"/>
        <n v="54648.06"/>
        <n v="40822.29"/>
        <n v="33271.800000000003"/>
        <n v="46448.88"/>
        <n v="65565.259999999995"/>
        <n v="38404.06"/>
        <n v="31532.38"/>
        <n v="19077.939999999999"/>
        <n v="8950.2199999999993"/>
        <n v="28433.22"/>
        <n v="20012.87"/>
        <n v="21175.040000000001"/>
        <n v="17635.16"/>
        <n v="14636.56"/>
        <n v="397.68"/>
        <n v="320.02"/>
        <n v="326.35000000000002"/>
        <n v="570.16999999999996"/>
        <n v="1215.58"/>
        <n v="212.88"/>
        <n v="669.8"/>
        <n v="177.11"/>
        <n v="1615.28"/>
        <n v="3993.18"/>
        <n v="4733.5200000000004"/>
        <n v="4072"/>
        <n v="4214.58"/>
        <n v="5163.9399999999996"/>
        <n v="4115.8900000000003"/>
        <n v="111984.39"/>
        <n v="119324.76"/>
        <n v="120699.7"/>
        <n v="127265.23"/>
        <n v="132299.49"/>
        <n v="127747.2"/>
        <n v="124948.7"/>
        <n v="12159.7"/>
        <n v="13415.71"/>
        <n v="13810.61"/>
        <n v="8898.2900000000009"/>
        <n v="6627.47"/>
        <n v="9442.85"/>
        <n v="9889.02"/>
        <n v="8723.5300000000007"/>
        <n v="7622.28"/>
        <n v="7178.34"/>
        <n v="9657.59"/>
        <n v="7255.06"/>
        <n v="9460.75"/>
        <n v="7046.48"/>
        <n v="4875.37"/>
        <n v="2489.04"/>
        <n v="2295.67"/>
        <n v="1734.46"/>
        <n v="2818.45"/>
        <n v="2866.5"/>
        <n v="2736.51"/>
        <n v="83490.06"/>
        <n v="87364.95"/>
        <n v="84295.49"/>
        <n v="80499.3"/>
        <n v="88859.32"/>
        <n v="93612.68"/>
        <n v="91773.02"/>
        <n v="4109.6099999999997"/>
        <n v="1072.79"/>
        <n v="4952.9399999999996"/>
        <n v="3930.83"/>
        <n v="6155.19"/>
        <n v="10371.86"/>
        <n v="3161.01"/>
        <n v="108.91"/>
        <n v="627.58000000000004"/>
        <n v="36.54"/>
        <n v="504.49"/>
        <n v="2095.42"/>
        <n v="1780.5"/>
        <n v="5247.82"/>
        <n v="3092.68"/>
        <n v="2650.52"/>
        <n v="5477.08"/>
        <n v="1478.83"/>
        <n v="3793.49"/>
        <n v="20746.259999999998"/>
        <n v="24501.38"/>
        <n v="21045.64"/>
        <n v="37143.160000000003"/>
        <n v="32100.81"/>
        <n v="37741.160000000003"/>
        <n v="47015.89"/>
        <n v="11670.7"/>
        <n v="7196.76"/>
        <n v="1322.85"/>
        <n v="4271.6899999999996"/>
        <n v="1005.45"/>
        <n v="2163.4"/>
        <n v="1017.95"/>
        <n v="16388.02"/>
        <n v="10669.95"/>
        <n v="4741.43"/>
        <n v="2046.57"/>
        <n v="4347.95"/>
        <n v="2296.2399999999998"/>
        <n v="2096.9899999999998"/>
        <n v="507.4"/>
        <n v="713.64"/>
        <n v="794.22"/>
        <n v="17641.259999999998"/>
        <n v="26361.97"/>
        <n v="22780.95"/>
        <n v="24325.29"/>
        <n v="26597.48"/>
        <n v="25110.560000000001"/>
        <n v="37452.81"/>
        <n v="4247.08"/>
        <n v="1252.5899999999999"/>
        <n v="914.32"/>
        <n v="4001.79"/>
        <n v="597.96"/>
        <n v="44.05"/>
        <n v="2045.18"/>
        <n v="57350.63"/>
        <n v="60715.4"/>
        <n v="66535.14"/>
        <n v="46273.32"/>
        <n v="57446.3"/>
        <n v="59471.4"/>
        <n v="58096.15"/>
        <n v="457.85"/>
        <n v="228.75"/>
        <n v="25966.95"/>
        <n v="16513.13"/>
        <n v="28303.93"/>
        <n v="37986.620000000003"/>
        <n v="48595.88"/>
        <n v="49318.239999999998"/>
        <n v="48757.02"/>
        <n v="61642"/>
        <n v="65331.17"/>
        <n v="90264.17"/>
        <n v="83143.11"/>
        <n v="94175.89"/>
        <n v="104076"/>
        <n v="105962.07"/>
        <n v="429"/>
        <n v="1184.1099999999999"/>
        <n v="244.91"/>
        <n v="372.62"/>
        <n v="2193.96"/>
        <n v="764.76"/>
        <n v="42601.279999999999"/>
        <n v="43035.49"/>
        <n v="48555.25"/>
        <n v="32976.800000000003"/>
        <n v="34991.94"/>
        <n v="43479.86"/>
        <n v="54583.24"/>
        <n v="15394.34"/>
        <n v="16495.82"/>
        <n v="25201.72"/>
        <n v="27783.81"/>
        <n v="29723.47"/>
        <n v="26607.27"/>
        <n v="120360.42"/>
        <n v="1266.17"/>
        <n v="231.99"/>
        <n v="1241.74"/>
        <n v="8742.0499999999993"/>
        <n v="5509.79"/>
        <n v="4092.13"/>
        <n v="4710.93"/>
        <n v="208.36"/>
        <n v="913"/>
        <n v="397.26"/>
        <n v="1291.05"/>
        <n v="1563.23"/>
        <n v="214.4"/>
        <n v="232.68"/>
        <n v="183.83"/>
        <n v="95.65"/>
        <n v="12030.01"/>
        <n v="17891.939999999999"/>
        <n v="12595.2"/>
        <n v="26549.47"/>
        <n v="25862.51"/>
        <n v="36323.49"/>
        <n v="27935.78"/>
        <n v="89.11"/>
        <n v="66.430000000000007"/>
        <n v="7.65"/>
        <n v="30.27"/>
        <n v="51.04"/>
        <n v="692.26"/>
        <n v="1078.1500000000001"/>
        <n v="1173.26"/>
        <n v="468.05"/>
        <n v="20.66"/>
        <n v="20.76"/>
        <n v="36.83"/>
        <n v="6616.93"/>
        <n v="5494.74"/>
        <n v="6522.36"/>
        <n v="5300.17"/>
        <n v="6200.83"/>
        <n v="5937.43"/>
        <n v="5712"/>
        <n v="769.05"/>
        <n v="902.28"/>
        <n v="825.68"/>
        <n v="617.65"/>
        <n v="546.29"/>
        <n v="468.43"/>
        <n v="463.33"/>
        <n v="1"/>
        <n v="9.8800000000000008"/>
        <n v="701.74"/>
        <n v="205.05"/>
        <n v="1713.6"/>
        <n v="1534.31"/>
        <n v="1605.75"/>
        <n v="1040.77"/>
        <n v="961.41"/>
        <n v="1084.74"/>
        <n v="1417.28"/>
        <n v="1381.36"/>
        <n v="2449.56"/>
        <n v="3364.74"/>
        <n v="1588.83"/>
        <n v="421.86"/>
        <n v="887.64"/>
        <n v="448.32"/>
        <n v="22680.52"/>
        <n v="25384.38"/>
        <n v="33559.629999999997"/>
        <n v="31727.83"/>
        <n v="28659.78"/>
        <n v="25296.33"/>
        <n v="22443.63"/>
        <n v="114669.49"/>
        <n v="109640.56"/>
        <n v="115726.03"/>
        <n v="125741.79"/>
        <n v="121609.83"/>
        <n v="105232.74"/>
        <n v="92951.73"/>
        <n v="626.5"/>
        <n v="763.4"/>
        <n v="672.75"/>
        <n v="724.26"/>
        <n v="744.06"/>
        <n v="1121.94"/>
        <n v="2256.88"/>
        <n v="25193.05"/>
        <n v="25847.91"/>
        <n v="27795.91"/>
        <n v="27688.560000000001"/>
        <n v="27791.85"/>
        <n v="29307.32"/>
        <n v="28931.03"/>
        <n v="745.64"/>
        <n v="738.78"/>
        <n v="846.06"/>
        <n v="832.54"/>
        <n v="999.92"/>
        <n v="1189.23"/>
        <n v="1441.79"/>
        <n v="5322.49"/>
        <n v="5859.12"/>
        <n v="6364.27"/>
        <n v="6806.24"/>
        <n v="10331.15"/>
        <n v="9296.2099999999991"/>
        <n v="7303.92"/>
        <n v="684.16"/>
        <n v="10700.76"/>
        <n v="7492.59"/>
        <n v="6495.15"/>
        <n v="7139.34"/>
        <n v="6921.83"/>
        <n v="10216.08"/>
        <n v="6526.85"/>
        <n v="74242.399999999994"/>
        <n v="73016.67"/>
        <n v="69284.600000000006"/>
        <n v="73375.75"/>
        <n v="74801.61"/>
        <n v="77375.11"/>
        <n v="82118.89"/>
        <n v="4086.89"/>
        <n v="4174.8500000000004"/>
        <n v="3805.41"/>
        <n v="2553.84"/>
        <n v="141.1"/>
        <n v="105.2"/>
        <n v="20.43"/>
        <n v="28241.77"/>
        <n v="28580.27"/>
        <n v="30675.41"/>
        <n v="27497.08"/>
        <n v="27578.400000000001"/>
        <n v="27228.97"/>
        <n v="29653.57"/>
        <n v="33624.370000000003"/>
        <n v="47815.44"/>
        <n v="46529.74"/>
        <n v="35217.620000000003"/>
        <n v="34939.72"/>
        <n v="38705.910000000003"/>
        <n v="30888.34"/>
        <n v="3777.69"/>
        <n v="3439.67"/>
        <n v="4670.54"/>
        <n v="3601.46"/>
        <n v="2126.34"/>
        <n v="4653.28"/>
        <n v="3472.44"/>
        <n v="38679.85"/>
        <n v="38470.769999999997"/>
        <n v="43230.31"/>
        <n v="41111.620000000003"/>
        <n v="49981.11"/>
        <n v="58711.76"/>
        <n v="50806.080000000002"/>
        <n v="279089.34999999998"/>
        <n v="254333.3"/>
        <n v="264433.65999999997"/>
        <n v="300181.40999999997"/>
        <n v="308527.90000000002"/>
        <n v="309155.98"/>
        <n v="329887.7"/>
        <n v="2665.72"/>
        <n v="2239.5100000000002"/>
        <n v="3049.21"/>
        <n v="2500.83"/>
        <n v="2849.98"/>
        <n v="2534.14"/>
        <n v="6323.66"/>
        <n v="25770.639999999999"/>
        <n v="22925.3"/>
        <n v="23504.35"/>
        <n v="29261.13"/>
        <n v="31635.599999999999"/>
        <n v="31787.75"/>
        <n v="34024.99"/>
        <n v="2840.42"/>
        <n v="3415.85"/>
        <n v="4242.49"/>
        <n v="5009.6000000000004"/>
        <n v="5537.78"/>
        <n v="4810.5"/>
        <n v="7026.54"/>
        <n v="3372.4"/>
        <n v="1463.43"/>
        <n v="2539.04"/>
        <n v="3804.26"/>
        <n v="4717.01"/>
        <n v="4375.0600000000004"/>
        <n v="4330.4799999999996"/>
        <n v="381.81"/>
        <n v="1824.46"/>
        <n v="3442.17"/>
        <n v="3625.18"/>
        <n v="5104.09"/>
        <n v="3685.37"/>
        <n v="2523.8000000000002"/>
        <n v="1818.3"/>
        <n v="16128.53"/>
        <n v="13201.46"/>
        <n v="15119.89"/>
        <n v="18362.400000000001"/>
        <n v="22045.67"/>
        <n v="19399.7"/>
        <n v="18908.599999999999"/>
        <n v="875.75"/>
        <n v="568.33000000000004"/>
        <n v="686.78"/>
        <n v="1299.33"/>
        <n v="714.76"/>
        <n v="965.32"/>
        <n v="1246.4000000000001"/>
        <n v="111.2"/>
        <n v="153.19"/>
        <n v="76.540000000000006"/>
        <n v="1425.65"/>
        <n v="3049.17"/>
        <n v="3949.95"/>
        <n v="4441.6899999999996"/>
        <n v="5881.82"/>
        <n v="5658.93"/>
        <n v="6717.41"/>
        <n v="5567.68"/>
        <n v="11527.71"/>
        <n v="12013.03"/>
        <n v="11161.04"/>
        <n v="15290.99"/>
        <n v="39934.58"/>
        <n v="41239.07"/>
        <n v="37899.4"/>
        <n v="35486.36"/>
        <n v="43421.03"/>
        <n v="46727.6"/>
        <n v="4718.9799999999996"/>
        <n v="1616.49"/>
        <n v="2047.81"/>
        <n v="12282.43"/>
        <n v="2173.81"/>
        <n v="5342.41"/>
        <n v="4244.2299999999996"/>
        <n v="16129.93"/>
        <n v="23056.59"/>
        <n v="22760.59"/>
        <n v="15244.95"/>
        <n v="11564.13"/>
        <n v="16263.87"/>
        <n v="19499.57"/>
        <n v="14427.73"/>
        <n v="11042.14"/>
        <n v="6362.7"/>
        <n v="7530.11"/>
        <n v="1653.17"/>
        <n v="2150.77"/>
        <n v="8753.16"/>
        <n v="785.6"/>
        <n v="665.33"/>
        <n v="932.32"/>
        <n v="302.85000000000002"/>
        <n v="82.33"/>
        <n v="497.12"/>
        <n v="595.14"/>
        <n v="5563.95"/>
        <n v="12065.94"/>
        <n v="12011.83"/>
        <n v="14164.43"/>
        <n v="30273.63"/>
        <n v="22330.09"/>
        <n v="23638.65"/>
        <n v="6310.56"/>
        <n v="4707.83"/>
        <n v="6688.55"/>
        <n v="6252.41"/>
        <n v="7433.34"/>
        <n v="14638.59"/>
        <n v="16804.3"/>
        <n v="61772.160000000003"/>
        <n v="64515"/>
        <n v="46887.63"/>
        <n v="50380.22"/>
        <n v="45214.67"/>
        <n v="55260.41"/>
        <n v="64437.09"/>
        <n v="483.55"/>
        <n v="1853.67"/>
        <n v="2527.56"/>
        <n v="2122.0300000000002"/>
        <n v="1994.12"/>
        <n v="1667.4"/>
        <n v="1189.53"/>
        <n v="36745.480000000003"/>
        <n v="43752.25"/>
        <n v="41051.67"/>
        <n v="33053.57"/>
        <n v="26913.69"/>
        <n v="40120.410000000003"/>
        <n v="41498.79"/>
        <n v="6385.89"/>
        <n v="11401.64"/>
        <n v="16317.55"/>
        <n v="16535.3"/>
        <n v="30187.65"/>
        <n v="22096.52"/>
        <n v="15333.88"/>
        <n v="2704.97"/>
        <n v="762.39"/>
        <n v="1442.39"/>
        <n v="242.56"/>
        <n v="622.72"/>
        <n v="1232.22"/>
        <n v="785.27"/>
        <n v="280.75"/>
        <n v="496.31"/>
        <n v="523.91"/>
        <n v="6218.28"/>
        <n v="1921.71"/>
        <n v="3984.34"/>
        <n v="5579.44"/>
        <n v="3560.62"/>
        <n v="1553.93"/>
        <n v="11931.53"/>
        <n v="6732.78"/>
        <n v="14318.76"/>
        <n v="15696.68"/>
        <n v="16268.75"/>
        <n v="19253.38"/>
        <n v="7722.83"/>
        <n v="575.16999999999996"/>
        <n v="583.76"/>
        <n v="1011.34"/>
        <n v="1925.3"/>
        <n v="313.23"/>
        <n v="1736.47"/>
        <n v="331.76"/>
        <n v="3479.22"/>
        <n v="6190.74"/>
        <n v="7366.96"/>
        <n v="6346.33"/>
        <n v="7171.49"/>
        <n v="7446.25"/>
        <n v="5415.19"/>
        <n v="112923.98"/>
        <n v="116574.35"/>
        <n v="121894.12"/>
        <n v="131581.06"/>
        <n v="132047.17000000001"/>
        <n v="132973.71"/>
        <n v="128037.51"/>
        <n v="12614.06"/>
        <n v="10892.49"/>
        <n v="11555.15"/>
        <n v="8282.4500000000007"/>
        <n v="7207.69"/>
        <n v="9927.36"/>
        <n v="11328.09"/>
        <n v="13348.1"/>
        <n v="11672.93"/>
        <n v="8795.52"/>
        <n v="12099.17"/>
        <n v="8826.3700000000008"/>
        <n v="10311.17"/>
        <n v="8880.4599999999991"/>
        <n v="3696.03"/>
        <n v="1234.18"/>
        <n v="1389.91"/>
        <n v="2367.46"/>
        <n v="3978.03"/>
        <n v="5064.2700000000004"/>
        <n v="3935.84"/>
        <n v="91351.81"/>
        <n v="86824.14"/>
        <n v="87349.13"/>
        <n v="84634.05"/>
        <n v="76782.52"/>
        <n v="84238"/>
        <n v="83812.490000000005"/>
        <n v="430.22"/>
        <n v="452.39"/>
        <n v="3523.27"/>
        <n v="2549.36"/>
        <n v="9084.1200000000008"/>
        <n v="16689.77"/>
        <n v="4193.47"/>
        <n v="3.12"/>
        <n v="204.78"/>
        <n v="14.92"/>
        <n v="968.1"/>
        <n v="310.58"/>
        <n v="1746.58"/>
        <n v="20.62"/>
        <n v="87.32"/>
        <n v="3084.81"/>
        <n v="30596.75"/>
        <n v="25564.69"/>
        <n v="13638.83"/>
        <n v="18482.21"/>
        <n v="28803.74"/>
        <n v="23551.58"/>
        <n v="19129.599999999999"/>
        <n v="13811.84"/>
        <n v="20939.759999999998"/>
        <n v="14355.65"/>
        <n v="5781.82"/>
        <n v="4895.72"/>
        <n v="2877.66"/>
        <n v="31179.11"/>
        <n v="16161.96"/>
        <n v="6481.71"/>
        <n v="2433.73"/>
        <n v="6480.16"/>
        <n v="2130.16"/>
        <n v="3249.84"/>
        <n v="15527.81"/>
        <n v="20597.61"/>
        <n v="20720.95"/>
        <n v="20917.43"/>
        <n v="20993.86"/>
        <n v="21168.89"/>
        <n v="29750.68"/>
        <n v="8220.7800000000007"/>
        <n v="3008.29"/>
        <n v="1328.69"/>
        <n v="2966.3"/>
        <n v="1342.89"/>
        <n v="3599.91"/>
        <n v="9830.1200000000008"/>
        <n v="13970.03"/>
        <n v="16171.41"/>
        <n v="11696.21"/>
        <n v="19257.78"/>
        <n v="16186.85"/>
        <n v="13267.76"/>
        <n v="756.57"/>
        <n v="6326.16"/>
        <n v="19479.900000000001"/>
        <n v="33126.44"/>
        <n v="39219.19"/>
        <n v="79054.3"/>
        <n v="102485.45"/>
        <n v="96694.9"/>
        <n v="479.11"/>
        <n v="1269.81"/>
        <n v="851.16"/>
        <n v="816.74"/>
        <n v="4632.91"/>
        <n v="1284.8900000000001"/>
        <n v="33150.199999999997"/>
        <n v="29404.61"/>
        <n v="33386.550000000003"/>
        <n v="21623.13"/>
        <n v="16855.66"/>
        <n v="26129.1"/>
        <n v="29219.67"/>
        <n v="55385.86"/>
        <n v="50391.11"/>
        <n v="46882.79"/>
        <n v="57249.84"/>
        <n v="50482.42"/>
        <n v="54977.37"/>
        <n v="236697.28"/>
        <n v="31.47"/>
        <n v="9.07"/>
        <n v="6.76"/>
        <n v="33.4"/>
        <n v="491.11"/>
        <n v="244"/>
        <n v="13649.02"/>
        <n v="13567.51"/>
        <n v="9822.74"/>
        <n v="19491.349999999999"/>
        <n v="21408.57"/>
        <n v="25139.34"/>
        <n v="19197.16"/>
        <n v="1265.25"/>
        <n v="8940.4599999999991"/>
        <n v="6636.99"/>
        <n v="40821.620000000003"/>
        <n v="6183.76"/>
        <n v="3.55"/>
        <n v="338.18"/>
        <n v="4174.99"/>
        <n v="2036.88"/>
        <n v="514742.54"/>
        <n v="25.61"/>
        <n v="6440.71"/>
        <n v="1545.49"/>
        <n v="39356.639999999999"/>
        <n v="87533.54"/>
        <n v="12384.07"/>
        <n v="7.46"/>
        <n v="4750.5"/>
        <n v="76692.100000000006"/>
        <n v="17936.150000000001"/>
        <n v="15550.7"/>
        <n v="3375.02"/>
        <n v="2547.4"/>
        <n v="568.34"/>
        <n v="117.47"/>
        <n v="4701.82"/>
        <n v="348.56"/>
        <n v="111.09"/>
        <n v="24907.64"/>
        <n v="7620"/>
        <n v="201.14"/>
        <n v="1533.89"/>
        <n v="28009.439999999999"/>
        <n v="25196.01"/>
        <n v="81.680000000000007"/>
        <n v="566.86"/>
        <n v="4398.08"/>
        <n v="3780.8"/>
        <n v="5455.66"/>
        <n v="2944.36"/>
        <n v="1705.67"/>
        <n v="26597.17"/>
        <n v="62859.89"/>
        <n v="20904.849999999999"/>
        <n v="12965.64"/>
        <n v="9301.11"/>
        <n v="92281.1"/>
        <n v="316101.27"/>
        <n v="1182.01"/>
        <n v="882.7"/>
        <n v="27523.63"/>
        <n v="97498.18"/>
        <n v="2242.04"/>
        <n v="6902.52"/>
        <n v="850.39"/>
        <n v="3140.07"/>
        <n v="926.39"/>
        <n v="27878.74"/>
        <n v="31755.89"/>
        <n v="21470.54"/>
        <n v="130276.14"/>
        <n v="1607.74"/>
        <n v="7627.26"/>
        <n v="18133.13"/>
        <n v="17125.04"/>
        <n v="23724.7"/>
        <n v="39191.440000000002"/>
        <n v="22644.99"/>
        <n v="1049.23"/>
        <n v="75076.350000000006"/>
        <n v="81046.39"/>
        <n v="115628.53"/>
        <n v="31647.67"/>
        <n v="22433.51"/>
        <n v="28778.67"/>
        <n v="41542.35"/>
        <n v="35279.5"/>
        <n v="38287.300000000003"/>
        <n v="154537.69"/>
        <n v="1464.44"/>
        <n v="12675.46"/>
        <n v="13038.84"/>
        <n v="90961.1"/>
        <n v="82153.75"/>
        <n v="26827.93"/>
        <n v="2791.72"/>
        <n v="8479.5300000000007"/>
        <n v="285699.5"/>
        <n v="71999.66"/>
        <n v="26917.040000000001"/>
        <n v="9098.25"/>
        <n v="1124.0899999999999"/>
        <n v="1356.18"/>
        <n v="82604.17"/>
        <n v="30812.73"/>
        <n v="141.13"/>
        <n v="851.79"/>
        <n v="209.25"/>
        <n v="186.49"/>
        <n v="6124.73"/>
        <n v="38586.44"/>
        <n v="35560.33"/>
        <n v="14487.96"/>
        <n v="1217.32"/>
        <n v="30682.53"/>
        <n v="5400.16"/>
        <n v="4596.37"/>
        <n v="2729.26"/>
        <n v="328757.71999999997"/>
        <n v="324423.90999999997"/>
        <n v="308.27999999999997"/>
        <n v="3284.51"/>
        <n v="26154.38"/>
        <n v="66053"/>
        <n v="109603.75"/>
        <n v="11864.77"/>
        <n v="125130.84"/>
        <n v="244.29"/>
        <n v="65299.06"/>
        <n v="96367.35"/>
        <n v="81148.62"/>
        <n v="61605.45"/>
        <n v="339926.81"/>
        <n v="7248.72"/>
        <n v="11970.76"/>
        <n v="48551.57"/>
        <n v="174355.88"/>
        <n v="1019.95"/>
        <n v="4457.43"/>
        <n v="14299.82"/>
        <n v="321766.55"/>
        <s v="4 004,40"/>
        <n v="6559.37"/>
        <n v="14696.06"/>
        <n v="3352.48"/>
        <n v="8363.7099999999991"/>
        <n v="6022.48"/>
        <n v="1495.54"/>
        <n v="91015.67"/>
        <n v="137457.13"/>
        <n v="264364.61"/>
        <n v="74325.850000000006"/>
        <n v="284598.05"/>
        <n v="39504"/>
        <n v="81.06"/>
        <n v="1975.81"/>
        <n v="4196.47"/>
        <n v="12486.35"/>
        <n v="62151.360000000001"/>
        <n v="127643.04"/>
        <n v="112496.1"/>
        <n v="2253.56"/>
        <n v="33634.43"/>
        <n v="33445.019999999997"/>
        <n v="40756.480000000003"/>
        <n v="3941.39"/>
        <n v="4930.78"/>
        <n v="1102.73"/>
        <n v="3214.39"/>
        <n v="3497.73"/>
        <n v="696.26"/>
        <n v="217914.09"/>
        <n v="658.96"/>
        <n v="7920.59"/>
        <n v="12662.37"/>
        <n v="51104.67"/>
        <n v="88671.22"/>
        <n v="50724.97"/>
        <n v="9949.23"/>
        <n v="12042.29"/>
        <n v="188060.67"/>
        <n v="46845.63"/>
        <n v="15603.35"/>
        <n v="3017.08"/>
        <n v="27667.23"/>
        <n v="389.92"/>
        <n v="119.93"/>
        <n v="383.19"/>
        <n v="15750.96"/>
        <n v="7641.21"/>
        <n v="262.48"/>
        <n v="33657"/>
        <n v="3400.32"/>
        <n v="3282.98"/>
        <n v="76279.58"/>
        <n v="76626.490000000005"/>
        <n v="999.38"/>
        <n v="351"/>
        <n v="9696.0400000000009"/>
        <n v="22436.35"/>
        <n v="35384.230000000003"/>
        <n v="3572.83"/>
        <n v="49872.01"/>
        <n v="39787.699999999997"/>
        <n v="88136.23"/>
        <n v="17468.099999999999"/>
        <n v="30110.43"/>
        <n v="44743.87"/>
        <n v="2066.13"/>
        <n v="1475.4"/>
        <n v="46358.63"/>
        <n v="207076.89"/>
        <n v="34545.18"/>
        <n v="589.03"/>
        <n v="733.58"/>
        <n v="14618.45"/>
        <n v="102361.19"/>
        <n v="5114.57"/>
        <n v="5211.66"/>
        <n v="523.49"/>
        <n v="1847.04"/>
        <n v="547.89"/>
        <n v="98.21"/>
        <n v="84243.49"/>
        <n v="161130.04"/>
        <n v="40194.959999999999"/>
        <n v="125229.46"/>
        <n v="1888.82"/>
        <n v="90.51"/>
        <n v="1092.93"/>
        <n v="11349.24"/>
        <n v="17118"/>
        <n v="37144.879999999997"/>
        <n v="65316.01"/>
        <n v="34800.15"/>
        <n v="2760.38"/>
        <n v="736.87"/>
        <n v="9661.26"/>
        <n v="122.05"/>
        <n v="2640.8"/>
        <n v="841.95"/>
        <n v="44160.9"/>
        <n v="41353.68"/>
        <n v="5621.73"/>
        <n v="85014.080000000002"/>
        <n v="125.93"/>
        <n v="31809.58"/>
        <n v="4519.3599999999997"/>
        <n v="6397.39"/>
        <n v="176912.15"/>
        <n v="117.89"/>
        <n v="583.72"/>
        <n v="27126.44"/>
        <n v="85313.7"/>
        <n v="14840.11"/>
        <n v="90172.88"/>
        <n v="195947.33"/>
        <n v="3690.05"/>
        <n v="180519.63"/>
        <n v="1363.67"/>
        <n v="38117.949999999997"/>
        <n v="602.72"/>
        <n v="9995.66"/>
        <n v="46830.83"/>
        <n v="24519.23"/>
        <n v="14542.78"/>
        <n v="3782.69"/>
        <n v="86961.82"/>
        <n v="23094.61"/>
        <n v="18835.919999999998"/>
        <n v="39081.949999999997"/>
        <n v="1631.03"/>
        <n v="32361.66"/>
        <n v="14375.03"/>
        <n v="27093.67"/>
        <n v="2797.74"/>
        <n v="38585.58"/>
        <n v="16570.68"/>
        <n v="204.91"/>
        <n v="15834.36"/>
        <n v="3957.72"/>
        <n v="43133.39"/>
        <n v="20362.849999999999"/>
        <n v="127.44"/>
        <n v="1544.63"/>
        <n v="96221.07"/>
        <n v="22045.59"/>
        <n v="3646.7"/>
        <n v="2876.75"/>
        <n v="77019.240000000005"/>
        <n v="2671.96"/>
        <n v="3030.2"/>
        <n v="69036.34"/>
        <n v="15149"/>
        <n v="603.75"/>
        <n v="102.31"/>
        <n v="17835.96"/>
        <n v="323.27"/>
        <n v="58009.02"/>
        <n v="1211.3399999999999"/>
        <n v="894.48"/>
        <n v="22328.42"/>
        <n v="8665.74"/>
        <n v="98225.06"/>
        <n v="521.16"/>
        <n v="246150.36"/>
        <n v="14893.51"/>
        <n v="1294.32"/>
        <n v="668.48"/>
        <n v="8246.8799999999992"/>
        <n v="273.95999999999998"/>
        <n v="2725.15"/>
        <n v="7626.04"/>
        <n v="70045.119999999995"/>
        <n v="72238.55"/>
        <n v="5336.17"/>
        <n v="83233.19"/>
        <n v="162.63"/>
        <n v="66040.97"/>
        <n v="18635.46"/>
        <n v="9003.6299999999992"/>
        <n v="263614"/>
        <n v="942.71"/>
        <n v="4897.62"/>
        <n v="25728.32"/>
        <n v="322500.15000000002"/>
        <n v="39247.449999999997"/>
        <n v="90334.51"/>
        <n v="195060.51"/>
        <n v="12088.81"/>
        <n v="118194.19"/>
        <n v="2777.52"/>
        <n v="74624.09"/>
        <n v="16669.689999999999"/>
        <n v="16953.52"/>
        <n v="71642.649999999994"/>
        <n v="77402.649999999994"/>
        <n v="34429.82"/>
        <n v="4220.41"/>
        <n v="342546.56"/>
        <n v="98427.28"/>
        <n v="82632.23"/>
        <n v="1721.9"/>
        <n v="3977.28"/>
        <n v="256153.88"/>
        <n v="451.61"/>
        <n v="101922.6"/>
        <n v="47829.94"/>
        <n v="84471.13"/>
        <n v="26230.37"/>
        <n v="24927.17"/>
        <n v="61381.87"/>
        <n v="2923.07"/>
        <n v="1826.87"/>
        <n v="137473.5"/>
        <n v="55403.54"/>
        <n v="6870.87"/>
        <n v="4928.6499999999996"/>
        <n v="59367.82"/>
        <n v="9879.82"/>
        <n v="27635.26"/>
        <n v="32940.42"/>
        <n v="69376.97"/>
        <n v="4970.2"/>
        <n v="6209.68"/>
        <n v="19846.009999999998"/>
        <n v="7470.68"/>
        <n v="380171.95"/>
        <n v="16820.310000000001"/>
        <n v="8240.7800000000007"/>
        <n v="217532.27"/>
        <n v="22962.11"/>
        <n v="26963.51"/>
        <n v="26194.52"/>
        <n v="1007.05"/>
        <n v="385.76"/>
        <n v="4120.41"/>
        <n v="111109.37"/>
        <n v="13118.93"/>
        <n v="375588.01"/>
        <n v="643.58000000000004"/>
        <n v="46434.61"/>
        <n v="940.27"/>
        <n v="194825.87"/>
        <n v="4727.28"/>
        <n v="191.86"/>
        <n v="16211.04"/>
        <n v="37326.46"/>
        <n v="11982.93"/>
        <n v="1363.03"/>
        <n v="15.95"/>
        <n v="4913.8500000000004"/>
        <n v="503.96"/>
        <n v="1089.46"/>
        <n v="1057.1600000000001"/>
        <n v="23404.240000000002"/>
        <n v="103319.7"/>
        <n v="2646.9"/>
        <n v="30980.94"/>
        <n v="679.54"/>
        <n v="9217.15"/>
        <n v="3637.04"/>
        <n v="72922.19"/>
        <n v="145.18"/>
        <n v="21331.49"/>
        <n v="24955.4"/>
        <n v="2758.46"/>
        <n v="68771.679999999993"/>
        <n v="380711.51"/>
        <n v="6243.27"/>
        <n v="28633.31"/>
        <n v="945.73"/>
        <n v="10391.629999999999"/>
        <n v="1502.31"/>
        <n v="2048.4899999999998"/>
        <n v="18007.21"/>
        <n v="3346.38"/>
        <n v="2844.3"/>
        <n v="8905.76"/>
        <n v="49593.17"/>
        <n v="5371.37"/>
        <n v="12978.95"/>
        <n v="3535.19"/>
        <n v="1221.02"/>
        <n v="15394.54"/>
        <n v="4282.93"/>
        <n v="24976.59"/>
        <n v="1075.81"/>
        <n v="33037.18"/>
        <n v="17107.91"/>
        <n v="527.41999999999996"/>
        <n v="7551.35"/>
        <n v="21350.14"/>
        <n v="12213.66"/>
        <n v="168.17"/>
        <n v="2037.9"/>
        <n v="86311.12"/>
        <n v="7329.55"/>
        <n v="3444.28"/>
        <n v="1688.23"/>
        <n v="64817.23"/>
        <n v="4735.9399999999996"/>
        <n v="16260.68"/>
        <n v="27962.76"/>
        <n v="333.63"/>
        <n v="180.05"/>
        <n v="5491.41"/>
        <n v="548.07000000000005"/>
        <n v="18295.05"/>
        <n v="1568.83"/>
        <n v="3487.15"/>
        <n v="86842.92"/>
        <n v="785.64"/>
        <n v="457730.42"/>
        <n v="144.85"/>
        <n v="2711.14"/>
        <n v="670.57"/>
        <n v="9394.7999999999993"/>
        <n v="82.16"/>
        <n v="2042.89"/>
        <n v="689.07"/>
        <n v="46582.9"/>
        <n v="48656.27"/>
        <n v="6522.08"/>
        <n v="87463.71"/>
        <n v="31.93"/>
        <n v="31915.279999999999"/>
        <n v="4631.8900000000003"/>
        <n v="8399.68"/>
        <n v="172033.92000000001"/>
        <n v="728.39"/>
        <n v="28354.06"/>
        <n v="67708.36"/>
        <n v="17016.990000000002"/>
        <n v="152113.74"/>
        <n v="243302.16"/>
        <n v="3872.07"/>
        <n v="191739.81"/>
        <n v="1656.09"/>
        <n v="41643.65"/>
        <n v="638.85"/>
        <n v="10407.049999999999"/>
        <n v="51697.67"/>
        <n v="23858.94"/>
        <n v="17451.900000000001"/>
        <n v="4259.41"/>
        <n v="67385.45"/>
        <n v="25092.34"/>
        <n v="46388.94"/>
        <n v="6444.71"/>
        <n v="2531.63"/>
        <n v="33076.620000000003"/>
        <n v="9571.99"/>
        <n v="21292.48"/>
        <n v="4018.59"/>
        <n v="37852.370000000003"/>
        <n v="15244.86"/>
        <n v="434.66"/>
        <n v="15436.73"/>
        <n v="3015.19"/>
        <n v="33731.11"/>
        <n v="33207.18"/>
        <n v="90.44"/>
        <n v="331.47"/>
        <n v="107562.83"/>
        <n v="27553.23"/>
        <n v="1096.05"/>
        <n v="226.43"/>
        <n v="82104.649999999994"/>
        <n v="4378.72"/>
        <n v="259.83"/>
        <n v="3029.8"/>
        <n v="43004.75"/>
        <n v="16713.47"/>
        <n v="1092.3599999999999"/>
        <n v="1138.43"/>
        <n v="17591.12"/>
        <n v="69658.14"/>
        <n v="22249.5"/>
        <n v="189.22"/>
        <n v="97659.08"/>
        <n v="4964.45"/>
        <n v="241271.48"/>
        <n v="3687.53"/>
        <n v="9.64"/>
        <n v="1257.1199999999999"/>
        <n v="1540.58"/>
        <n v="910.96"/>
        <n v="7843.81"/>
        <n v="266.89"/>
        <n v="2102.44"/>
        <n v="8871.1299999999992"/>
        <n v="69992.72"/>
        <n v="69353.31"/>
        <n v="6030.34"/>
        <n v="83962.75"/>
        <n v="74.08"/>
        <n v="64911.42"/>
        <n v="21468.99"/>
        <n v="6707.09"/>
        <n v="268610.98"/>
        <n v="1002"/>
        <n v="4534.32"/>
        <n v="26618.46"/>
        <n v="311132.52"/>
        <n v="40320.75"/>
        <n v="98861.48"/>
        <n v="176167.94"/>
        <n v="15652.63"/>
        <n v="118767.37"/>
        <n v="1375.55"/>
        <n v="77685.94"/>
        <n v="12559.28"/>
        <n v="16993.84"/>
        <n v="76669.84"/>
        <n v="83832.23"/>
        <n v="29538.71"/>
        <n v="4520.26"/>
        <n v="386335.39"/>
        <n v="77850.42"/>
        <n v="81225.960000000006"/>
        <n v="371.78"/>
        <n v="4609.84"/>
        <n v="245707.43"/>
        <n v="727.95"/>
        <n v="96058.1"/>
        <n v="49455.02"/>
        <n v="81513.960000000006"/>
        <n v="22617.08"/>
        <n v="9779.16"/>
        <n v="64403.360000000001"/>
        <n v="1843.27"/>
        <n v="4953.43"/>
        <n v="122195.41"/>
        <n v="50350.6"/>
        <n v="5307.69"/>
        <n v="4780.82"/>
        <n v="96965.07"/>
        <n v="14268.27"/>
        <n v="27827.919999999998"/>
        <n v="33801.589999999997"/>
        <n v="90813.26"/>
        <n v="5814.37"/>
        <n v="15761.54"/>
        <n v="13928.52"/>
        <n v="13121.72"/>
        <n v="401766.45"/>
        <n v="17673.689999999999"/>
        <n v="6732.88"/>
        <n v="224048.09"/>
        <n v="21264.82"/>
        <n v="15210.1"/>
        <n v="36703.279999999999"/>
        <n v="1158.05"/>
        <n v="3370.52"/>
        <n v="66685.259999999995"/>
        <n v="24528.29"/>
        <n v="418033.21"/>
        <n v="1218.56"/>
        <n v="49074.68"/>
        <n v="9784.77"/>
        <n v="187617.89"/>
        <n v="1281.6500000000001"/>
        <n v="25.44"/>
        <n v="12.51"/>
        <n v="17260.71"/>
        <n v="32685.32"/>
        <n v="16179.3"/>
        <n v="1554.71"/>
        <n v="4689.55"/>
        <n v="370.1"/>
        <n v="10.19"/>
        <n v="1362.81"/>
        <n v="486.1"/>
        <n v="24580.21"/>
        <n v="113431.03999999999"/>
        <n v="3431.98"/>
        <n v="32498.89"/>
        <n v="396.54"/>
        <n v="8925.49"/>
        <n v="4596.4799999999996"/>
        <n v="69079.009999999995"/>
        <n v="65.44"/>
        <n v="22069.21"/>
        <n v="27208.22"/>
        <n v="2982.39"/>
        <n v="161710.44"/>
        <n v="333997.57"/>
        <n v="4566.9799999999996"/>
        <n v="33548.01"/>
        <n v="1062.8499999999999"/>
        <n v="13088.24"/>
        <n v="378.67"/>
        <n v="28772.85"/>
        <n v="3316.26"/>
        <n v="3474.5"/>
        <n v="9802.7199999999993"/>
        <n v="58168.07"/>
        <n v="6475.83"/>
        <n v="41965.32"/>
        <n v="5994.12"/>
        <n v="1276.01"/>
        <n v="15789.98"/>
        <n v="362.34"/>
        <n v="18329.990000000002"/>
        <n v="386.67"/>
        <n v="26133.33"/>
        <n v="16001.65"/>
        <n v="388.83"/>
        <n v="1272.8599999999999"/>
        <n v="15011.9"/>
        <n v="16032.59"/>
        <n v="290.86"/>
        <n v="699.51"/>
        <n v="84134.71"/>
        <n v="3326.26"/>
        <n v="62735.63"/>
        <n v="8455.4699999999993"/>
        <n v="283.98"/>
        <n v="330.82"/>
        <n v="21156.01"/>
        <n v="27033.38"/>
        <n v="5008.1499999999996"/>
        <n v="20717.54"/>
        <n v="1428.04"/>
        <n v="75766.8"/>
        <n v="1030.18"/>
        <n v="445323.44"/>
        <n v="37.82"/>
        <m/>
      </sharedItems>
    </cacheField>
    <cacheField name="CO (tonn)" numFmtId="0">
      <sharedItems containsString="0" containsBlank="1" containsNumber="1" minValue="0" maxValue="1180.06" count="1865">
        <n v="6"/>
        <n v="5.6"/>
        <n v="2.0499999999999998"/>
        <n v="3.43"/>
        <n v="3.98"/>
        <n v="3.68"/>
        <n v="2.3199999999999998"/>
        <n v="0"/>
        <n v="4.63"/>
        <n v="4.43"/>
        <n v="3.73"/>
        <n v="4.72"/>
        <n v="4.9400000000000004"/>
        <n v="3.1"/>
        <n v="3.08"/>
        <n v="28.95"/>
        <n v="21.72"/>
        <n v="18.98"/>
        <n v="20.72"/>
        <n v="21.97"/>
        <n v="24.27"/>
        <n v="21.34"/>
        <n v="1.55"/>
        <n v="2.0099999999999998"/>
        <n v="2.1800000000000002"/>
        <n v="2.44"/>
        <n v="0.91"/>
        <n v="0.19"/>
        <n v="0.28999999999999998"/>
        <n v="0.22"/>
        <n v="0.35"/>
        <n v="0.03"/>
        <n v="7.44"/>
        <n v="6.05"/>
        <n v="3.92"/>
        <n v="5.98"/>
        <n v="5.64"/>
        <n v="6.61"/>
        <n v="7.19"/>
        <n v="5.96"/>
        <n v="10.85"/>
        <n v="14.91"/>
        <n v="14.11"/>
        <n v="11.4"/>
        <n v="9.1999999999999993"/>
        <n v="10.1"/>
        <n v="119.79"/>
        <n v="118.33"/>
        <n v="127.11"/>
        <n v="141.51"/>
        <n v="143.13999999999999"/>
        <n v="148.68"/>
        <n v="154.99"/>
        <n v="105.15"/>
        <n v="114.26"/>
        <n v="133.61000000000001"/>
        <n v="105.63"/>
        <n v="106.83"/>
        <n v="104.65"/>
        <n v="113.04"/>
        <n v="13.39"/>
        <n v="14.17"/>
        <n v="13.48"/>
        <n v="9.99"/>
        <n v="7.61"/>
        <n v="10.95"/>
        <n v="11.69"/>
        <n v="131.06"/>
        <n v="142.72"/>
        <n v="157.69999999999999"/>
        <n v="194.38"/>
        <n v="204.21"/>
        <n v="207.37"/>
        <n v="205.74"/>
        <n v="0.49"/>
        <n v="0.57999999999999996"/>
        <n v="0.18"/>
        <n v="0.12"/>
        <n v="0.14000000000000001"/>
        <n v="0.17"/>
        <n v="172.21"/>
        <n v="187.64"/>
        <n v="182.28"/>
        <n v="167.18"/>
        <n v="153.94"/>
        <n v="157"/>
        <n v="159.96"/>
        <n v="79.930000000000007"/>
        <n v="82.81"/>
        <n v="81.400000000000006"/>
        <n v="85.25"/>
        <n v="77.88"/>
        <n v="62.92"/>
        <n v="60.78"/>
        <n v="49.55"/>
        <n v="51.2"/>
        <n v="41.53"/>
        <n v="38.79"/>
        <n v="31.77"/>
        <n v="29.82"/>
        <n v="23.98"/>
        <n v="644.91999999999996"/>
        <n v="613.91999999999996"/>
        <n v="629.27"/>
        <n v="624.47"/>
        <n v="681.72"/>
        <n v="693.52"/>
        <n v="694.58"/>
        <n v="3.71"/>
        <n v="2.77"/>
        <n v="1.6"/>
        <n v="0.84"/>
        <n v="1.1399999999999999"/>
        <n v="8.99"/>
        <n v="2.42"/>
        <n v="29.44"/>
        <n v="22.66"/>
        <n v="19.91"/>
        <n v="14.68"/>
        <n v="12.47"/>
        <n v="14.23"/>
        <n v="14.85"/>
        <n v="74.5"/>
        <n v="69.459999999999994"/>
        <n v="74.45"/>
        <n v="72.099999999999994"/>
        <n v="69.989999999999995"/>
        <n v="73.05"/>
        <n v="71.92"/>
        <n v="701.8"/>
        <n v="782.13"/>
        <n v="1075.8"/>
        <n v="1090.3499999999999"/>
        <n v="811.66"/>
        <n v="700.49"/>
        <n v="725.45"/>
        <n v="46.14"/>
        <n v="64.62"/>
        <n v="71.989999999999995"/>
        <n v="77.040000000000006"/>
        <n v="78.150000000000006"/>
        <n v="72.89"/>
        <n v="69.84"/>
        <n v="148.91999999999999"/>
        <n v="142.28"/>
        <n v="165.52"/>
        <n v="187.89"/>
        <n v="187.04"/>
        <n v="212.26"/>
        <n v="239.87"/>
        <n v="269.45"/>
        <n v="294.05"/>
        <n v="374.68"/>
        <n v="369.11"/>
        <n v="389.96"/>
        <n v="370.83"/>
        <n v="420.88"/>
        <n v="34.54"/>
        <n v="38.32"/>
        <n v="39.43"/>
        <n v="30.16"/>
        <n v="30.18"/>
        <n v="30.56"/>
        <n v="33.200000000000003"/>
        <n v="194.42"/>
        <n v="236.53"/>
        <n v="286.12"/>
        <n v="329.17"/>
        <n v="326.89999999999998"/>
        <n v="325.89"/>
        <n v="1.69"/>
        <n v="2.25"/>
        <n v="1.57"/>
        <n v="2.59"/>
        <n v="4.8899999999999997"/>
        <n v="4.91"/>
        <n v="147.22999999999999"/>
        <n v="117.68"/>
        <n v="120.16"/>
        <n v="170.86"/>
        <n v="182.83"/>
        <n v="198.1"/>
        <n v="162.13999999999999"/>
        <n v="57.7"/>
        <n v="47.88"/>
        <n v="52.63"/>
        <n v="67.680000000000007"/>
        <n v="62.4"/>
        <n v="57.2"/>
        <n v="57.02"/>
        <n v="50.63"/>
        <n v="34.32"/>
        <n v="40.58"/>
        <n v="50.75"/>
        <n v="53.1"/>
        <n v="55.23"/>
        <n v="45.73"/>
        <n v="120.57"/>
        <n v="140.52000000000001"/>
        <n v="147.18"/>
        <n v="144.52000000000001"/>
        <n v="165.55"/>
        <n v="167.33"/>
        <n v="156.16"/>
        <n v="140.13"/>
        <n v="147.78"/>
        <n v="163.32"/>
        <n v="178.15"/>
        <n v="168.53"/>
        <n v="181.61"/>
        <n v="183.1"/>
        <n v="73"/>
        <n v="76.14"/>
        <n v="77.87"/>
        <n v="77.959999999999994"/>
        <n v="83.94"/>
        <n v="69.39"/>
        <n v="83.99"/>
        <n v="35.590000000000003"/>
        <n v="33.26"/>
        <n v="34.340000000000003"/>
        <n v="16.39"/>
        <n v="16.489999999999998"/>
        <n v="16.260000000000002"/>
        <n v="13.07"/>
        <n v="751.18"/>
        <n v="760.06"/>
        <n v="940.58"/>
        <n v="1042.68"/>
        <n v="708.03"/>
        <n v="656.29"/>
        <n v="655.27"/>
        <n v="71.25"/>
        <n v="101.6"/>
        <n v="126.17"/>
        <n v="102.59"/>
        <n v="115.45"/>
        <n v="143.80000000000001"/>
        <n v="38.68"/>
        <n v="52.17"/>
        <n v="59.08"/>
        <n v="54.45"/>
        <n v="74.05"/>
        <n v="77.81"/>
        <n v="106.88"/>
        <n v="1.29"/>
        <n v="4.6399999999999997"/>
        <n v="1.54"/>
        <n v="2.75"/>
        <n v="2.52"/>
        <n v="3.61"/>
        <n v="5.73"/>
        <n v="6.84"/>
        <n v="10.69"/>
        <n v="4.29"/>
        <n v="9.1300000000000008"/>
        <n v="11.2"/>
        <n v="306.85000000000002"/>
        <n v="321"/>
        <n v="340.1"/>
        <n v="387.07"/>
        <n v="422.31"/>
        <n v="449.13"/>
        <n v="451.68"/>
        <n v="5.13"/>
        <n v="1.86"/>
        <n v="7.4"/>
        <n v="2.62"/>
        <n v="2.0699999999999998"/>
        <n v="7.04"/>
        <n v="8.86"/>
        <n v="293.04000000000002"/>
        <n v="263.26"/>
        <n v="220.75"/>
        <n v="236.01"/>
        <n v="246.08"/>
        <n v="279.06"/>
        <n v="287.35000000000002"/>
        <n v="76.900000000000006"/>
        <n v="95.02"/>
        <n v="103.22"/>
        <n v="101.79"/>
        <n v="118.37"/>
        <n v="106.87"/>
        <n v="116.51"/>
        <n v="170.67"/>
        <n v="163.44999999999999"/>
        <n v="178.95"/>
        <n v="175.12"/>
        <n v="175.22"/>
        <n v="200.45"/>
        <n v="211.93"/>
        <n v="32.96"/>
        <n v="43.04"/>
        <n v="55.74"/>
        <n v="72.290000000000006"/>
        <n v="64.819999999999993"/>
        <n v="62.77"/>
        <n v="46.07"/>
        <n v="45.63"/>
        <n v="53.69"/>
        <n v="66.64"/>
        <n v="58.33"/>
        <n v="63.61"/>
        <n v="66.77"/>
        <n v="19.420000000000002"/>
        <n v="24.53"/>
        <n v="25.69"/>
        <n v="36.729999999999997"/>
        <n v="48.12"/>
        <n v="57.12"/>
        <n v="56.85"/>
        <n v="1.89"/>
        <n v="1.64"/>
        <n v="7.45"/>
        <n v="7.9"/>
        <n v="5.74"/>
        <n v="8.7200000000000006"/>
        <n v="7.64"/>
        <n v="0.41"/>
        <n v="1.27"/>
        <n v="148.66999999999999"/>
        <n v="144.59"/>
        <n v="146.91999999999999"/>
        <n v="147.80000000000001"/>
        <n v="153.19999999999999"/>
        <n v="144.93"/>
        <n v="70.430000000000007"/>
        <n v="107"/>
        <n v="178.29"/>
        <n v="192.21"/>
        <n v="135.27000000000001"/>
        <n v="123.77"/>
        <n v="122.54"/>
        <n v="8.18"/>
        <n v="5.77"/>
        <n v="9.19"/>
        <n v="11.02"/>
        <n v="4.47"/>
        <n v="9.39"/>
        <n v="11.87"/>
        <n v="6.42"/>
        <n v="14.43"/>
        <n v="19.739999999999998"/>
        <n v="18.3"/>
        <n v="14.87"/>
        <n v="17.850000000000001"/>
        <n v="22.19"/>
        <n v="179.17"/>
        <n v="180.77"/>
        <n v="138.88999999999999"/>
        <n v="159.47"/>
        <n v="153.44999999999999"/>
        <n v="154.66999999999999"/>
        <n v="151.28"/>
        <n v="38.01"/>
        <n v="41.98"/>
        <n v="41.95"/>
        <n v="29.96"/>
        <n v="24.58"/>
        <n v="27.5"/>
        <n v="27.25"/>
        <n v="67.739999999999995"/>
        <n v="58.95"/>
        <n v="56.63"/>
        <n v="77.89"/>
        <n v="63.98"/>
        <n v="73.38"/>
        <n v="69.599999999999994"/>
        <n v="50.62"/>
        <n v="48.02"/>
        <n v="38.03"/>
        <n v="44.89"/>
        <n v="47.44"/>
        <n v="73.64"/>
        <n v="67.59"/>
        <n v="160.9"/>
        <n v="171.86"/>
        <n v="170.02"/>
        <n v="159.62"/>
        <n v="160.71"/>
        <n v="185.85"/>
        <n v="194.21"/>
        <n v="9.94"/>
        <n v="6.16"/>
        <n v="17.27"/>
        <n v="26.29"/>
        <n v="25.45"/>
        <n v="42.9"/>
        <n v="26.59"/>
        <n v="5.17"/>
        <n v="8.56"/>
        <n v="0.7"/>
        <n v="1.83"/>
        <n v="0.6"/>
        <n v="1.07"/>
        <n v="1.08"/>
        <n v="23.43"/>
        <n v="22.81"/>
        <n v="22.2"/>
        <n v="25.19"/>
        <n v="28.26"/>
        <n v="32.659999999999997"/>
        <n v="37.43"/>
        <n v="7.29"/>
        <n v="13.52"/>
        <n v="23.47"/>
        <n v="19.100000000000001"/>
        <n v="17.36"/>
        <n v="19.03"/>
        <n v="24.68"/>
        <n v="128"/>
        <n v="165.73"/>
        <n v="225.09"/>
        <n v="299.44"/>
        <n v="344.98"/>
        <n v="436.95"/>
        <n v="568.30999999999995"/>
        <n v="30.96"/>
        <n v="27.43"/>
        <n v="16.03"/>
        <n v="19.86"/>
        <n v="10.01"/>
        <n v="15.38"/>
        <n v="8.77"/>
        <n v="56.07"/>
        <n v="54.22"/>
        <n v="32.869999999999997"/>
        <n v="18.8"/>
        <n v="27.4"/>
        <n v="22.28"/>
        <n v="21.53"/>
        <n v="381.14"/>
        <n v="415.57"/>
        <n v="609.79999999999995"/>
        <n v="647.27"/>
        <n v="635.79"/>
        <n v="628.79999999999995"/>
        <n v="622.79"/>
        <n v="89.05"/>
        <n v="92.66"/>
        <n v="90.1"/>
        <n v="99.94"/>
        <n v="136.11000000000001"/>
        <n v="116.49"/>
        <n v="124.58"/>
        <n v="6.85"/>
        <n v="0.32"/>
        <n v="2.19"/>
        <n v="6.15"/>
        <n v="1.71"/>
        <n v="58.05"/>
        <n v="79.06"/>
        <n v="85.26"/>
        <n v="97.82"/>
        <n v="94.67"/>
        <n v="80.38"/>
        <n v="70.97"/>
        <n v="72.94"/>
        <n v="0.76"/>
        <n v="0.78"/>
        <n v="1.1299999999999999"/>
        <n v="2.74"/>
        <n v="1.67"/>
        <n v="0.83"/>
        <n v="1.36"/>
        <n v="0.63"/>
        <n v="0.1"/>
        <n v="0.33"/>
        <n v="0.21"/>
        <n v="1.98"/>
        <n v="14.84"/>
        <n v="5.99"/>
        <n v="6.09"/>
        <n v="1.97"/>
        <n v="1.68"/>
        <n v="2.91"/>
        <n v="19.170000000000002"/>
        <n v="49.9"/>
        <n v="99.67"/>
        <n v="125.9"/>
        <n v="141.5"/>
        <n v="139.93"/>
        <n v="195.19"/>
        <n v="3.83"/>
        <n v="3.52"/>
        <n v="2.84"/>
        <n v="1.43"/>
        <n v="5.26"/>
        <n v="3.9"/>
        <n v="538.25"/>
        <n v="564.30999999999995"/>
        <n v="636.37"/>
        <n v="672.27"/>
        <n v="680.92"/>
        <n v="749.29"/>
        <n v="728.58"/>
        <n v="7.31"/>
        <n v="8.23"/>
        <n v="5.57"/>
        <n v="4.78"/>
        <n v="1.21"/>
        <n v="87.61"/>
        <n v="85.77"/>
        <n v="87.29"/>
        <n v="87.06"/>
        <n v="89.88"/>
        <n v="88.95"/>
        <n v="91.42"/>
        <n v="265.83"/>
        <n v="285.98"/>
        <n v="260.89999999999998"/>
        <n v="174.69"/>
        <n v="202.87"/>
        <n v="240.81"/>
        <n v="274"/>
        <n v="22.74"/>
        <n v="27.18"/>
        <n v="34.99"/>
        <n v="31.09"/>
        <n v="39.93"/>
        <n v="39.020000000000003"/>
        <n v="229.51"/>
        <n v="1.45"/>
        <n v="0.34"/>
        <n v="0.62"/>
        <n v="7.7"/>
        <n v="3.05"/>
        <n v="2.2599999999999998"/>
        <n v="3.75"/>
        <n v="0.11"/>
        <n v="7.0000000000000007E-2"/>
        <n v="0.3"/>
        <n v="1.4"/>
        <n v="0.66"/>
        <n v="1.59"/>
        <n v="2.15"/>
        <n v="1.72"/>
        <n v="10.41"/>
        <n v="11.71"/>
        <n v="14.44"/>
        <n v="12.3"/>
        <n v="1.1100000000000001"/>
        <n v="13.18"/>
        <n v="14.77"/>
        <n v="23.76"/>
        <n v="8.92"/>
        <n v="1.48"/>
        <n v="0.39"/>
        <n v="3.39"/>
        <n v="4.09"/>
        <n v="1.28"/>
        <n v="110.73"/>
        <n v="77.33"/>
        <n v="164.87"/>
        <n v="150.69999999999999"/>
        <n v="215.54"/>
        <n v="231.07"/>
        <n v="3.03"/>
        <n v="0.72"/>
        <n v="3.72"/>
        <n v="4.66"/>
        <n v="4.67"/>
        <n v="5.04"/>
        <n v="0.02"/>
        <n v="2.92"/>
        <n v="2.94"/>
        <n v="1.2"/>
        <n v="0.96"/>
        <n v="1.1599999999999999"/>
        <n v="2.17"/>
        <n v="1.74"/>
        <n v="33.67"/>
        <n v="36.42"/>
        <n v="35.36"/>
        <n v="32.159999999999997"/>
        <n v="29.26"/>
        <n v="30.51"/>
        <n v="0.36"/>
        <n v="0.93"/>
        <n v="1.39"/>
        <n v="0.67"/>
        <n v="0.28000000000000003"/>
        <n v="0.08"/>
        <n v="0.04"/>
        <n v="0.16"/>
        <n v="0.38"/>
        <n v="4.5199999999999996"/>
        <n v="3.65"/>
        <n v="1.02"/>
        <n v="2.56"/>
        <n v="3.09"/>
        <n v="4.9000000000000004"/>
        <n v="4.42"/>
        <n v="2.58"/>
        <n v="2.85"/>
        <n v="8.6300000000000008"/>
        <n v="1.52"/>
        <n v="3.74"/>
        <n v="3.58"/>
        <n v="2.23"/>
        <n v="79.959999999999994"/>
        <n v="77.22"/>
        <n v="83.12"/>
        <n v="87.15"/>
        <n v="94"/>
        <n v="87.31"/>
        <n v="120.82"/>
        <n v="104.08"/>
        <n v="98.62"/>
        <n v="99.54"/>
        <n v="103.81"/>
        <n v="103.49"/>
        <n v="101.57"/>
        <n v="3.31"/>
        <n v="4.07"/>
        <n v="5.66"/>
        <n v="6.49"/>
        <n v="11.29"/>
        <n v="202.19"/>
        <n v="211.22"/>
        <n v="205.21"/>
        <n v="202.71"/>
        <n v="211.53"/>
        <n v="209.87"/>
        <n v="209.12"/>
        <n v="0.2"/>
        <n v="0.15"/>
        <n v="0.25"/>
        <n v="0.26"/>
        <n v="62.84"/>
        <n v="65.849999999999994"/>
        <n v="73.56"/>
        <n v="73.489999999999995"/>
        <n v="75.459999999999994"/>
        <n v="70.66"/>
        <n v="75.14"/>
        <n v="15.95"/>
        <n v="15.53"/>
        <n v="15.05"/>
        <n v="16.059999999999999"/>
        <n v="16.28"/>
        <n v="15.6"/>
        <n v="31.26"/>
        <n v="26.18"/>
        <n v="21.52"/>
        <n v="20.64"/>
        <n v="20.2"/>
        <n v="22.69"/>
        <n v="20.83"/>
        <n v="422"/>
        <n v="410.33"/>
        <n v="401.78"/>
        <n v="416.12"/>
        <n v="457.62"/>
        <n v="462.79"/>
        <n v="463.86"/>
        <n v="14.55"/>
        <n v="2.95"/>
        <n v="0.61"/>
        <n v="0.13"/>
        <n v="23.82"/>
        <n v="17.420000000000002"/>
        <n v="17.53"/>
        <n v="10.08"/>
        <n v="2.36"/>
        <n v="1.26"/>
        <n v="69.540000000000006"/>
        <n v="64.209999999999994"/>
        <n v="68.77"/>
        <n v="69.14"/>
        <n v="67.8"/>
        <n v="69.63"/>
        <n v="79.010000000000005"/>
        <n v="284.81"/>
        <n v="290.72000000000003"/>
        <n v="217.52"/>
        <n v="288.45999999999998"/>
        <n v="180.25"/>
        <n v="187.7"/>
        <n v="179.71"/>
        <n v="50.05"/>
        <n v="27.68"/>
        <n v="29.08"/>
        <n v="40.72"/>
        <n v="26.7"/>
        <n v="27.59"/>
        <n v="26.94"/>
        <n v="107.47"/>
        <n v="133.63999999999999"/>
        <n v="146.93"/>
        <n v="153.71"/>
        <n v="175.57"/>
        <n v="200.72"/>
        <n v="195.69"/>
        <n v="406.69"/>
        <n v="383.13"/>
        <n v="409.57"/>
        <n v="414"/>
        <n v="396.28"/>
        <n v="474.65"/>
        <n v="458.03"/>
        <n v="14.15"/>
        <n v="15.34"/>
        <n v="13.47"/>
        <n v="11.64"/>
        <n v="8.61"/>
        <n v="12.34"/>
        <n v="12.79"/>
        <n v="298.91000000000003"/>
        <n v="287.74"/>
        <n v="322.45"/>
        <n v="373.8"/>
        <n v="375.06"/>
        <n v="377.65"/>
        <n v="392.38"/>
        <n v="1.38"/>
        <n v="1.77"/>
        <n v="1.33"/>
        <n v="2.12"/>
        <n v="2.76"/>
        <n v="46.08"/>
        <n v="43.92"/>
        <n v="41.52"/>
        <n v="59.66"/>
        <n v="66.510000000000005"/>
        <n v="60.01"/>
        <n v="53.45"/>
        <n v="0.54"/>
        <n v="33.51"/>
        <n v="34.5"/>
        <n v="28.91"/>
        <n v="38.33"/>
        <n v="40.840000000000003"/>
        <n v="34.67"/>
        <n v="53.5"/>
        <n v="59.18"/>
        <n v="68.260000000000005"/>
        <n v="72.14"/>
        <n v="91.2"/>
        <n v="85.43"/>
        <n v="88.26"/>
        <n v="22.86"/>
        <n v="42.23"/>
        <n v="48.72"/>
        <n v="54.47"/>
        <n v="51.52"/>
        <n v="59.41"/>
        <n v="57.95"/>
        <n v="3.48"/>
        <n v="7.89"/>
        <n v="7.53"/>
        <n v="19.32"/>
        <n v="31.11"/>
        <n v="43.14"/>
        <n v="25.54"/>
        <n v="20.61"/>
        <n v="21.96"/>
        <n v="10.16"/>
        <n v="10.59"/>
        <n v="8.44"/>
        <n v="8.36"/>
        <n v="254.63"/>
        <n v="207.17"/>
        <n v="193.2"/>
        <n v="249.72"/>
        <n v="180.19"/>
        <n v="185.61"/>
        <n v="175.34"/>
        <n v="57.93"/>
        <n v="46.67"/>
        <n v="60.43"/>
        <n v="40.26"/>
        <n v="24.18"/>
        <n v="34.840000000000003"/>
        <n v="53.88"/>
        <n v="29.68"/>
        <n v="27.62"/>
        <n v="38.520000000000003"/>
        <n v="17.28"/>
        <n v="34.29"/>
        <n v="32.270000000000003"/>
        <n v="40.630000000000003"/>
        <n v="29.16"/>
        <n v="39.96"/>
        <n v="35.04"/>
        <n v="52.01"/>
        <n v="47.04"/>
        <n v="53.82"/>
        <n v="54.93"/>
        <n v="1.01"/>
        <n v="1.46"/>
        <n v="15.21"/>
        <n v="62.2"/>
        <n v="60.86"/>
        <n v="74.52"/>
        <n v="96.91"/>
        <n v="78.25"/>
        <n v="78.13"/>
        <n v="5.05"/>
        <n v="2.38"/>
        <n v="7.43"/>
        <n v="3.86"/>
        <n v="3.46"/>
        <n v="23.02"/>
        <n v="24.11"/>
        <n v="117.21"/>
        <n v="118.59"/>
        <n v="101.25"/>
        <n v="103.99"/>
        <n v="99.64"/>
        <n v="109.48"/>
        <n v="127.23"/>
        <n v="2.82"/>
        <n v="5.4"/>
        <n v="11.82"/>
        <n v="11.88"/>
        <n v="11.96"/>
        <n v="11.46"/>
        <n v="103.36"/>
        <n v="119.33"/>
        <n v="131.65"/>
        <n v="101.61"/>
        <n v="119.88"/>
        <n v="131.63999999999999"/>
        <n v="18.03"/>
        <n v="27.65"/>
        <n v="30.55"/>
        <n v="53.51"/>
        <n v="38.83"/>
        <n v="33.380000000000003"/>
        <n v="3.93"/>
        <n v="0.99"/>
        <n v="0.42"/>
        <n v="5.16"/>
        <n v="2.7"/>
        <n v="5.9"/>
        <n v="7.55"/>
        <n v="14.27"/>
        <n v="15.76"/>
        <n v="20"/>
        <n v="7.01"/>
        <n v="12.4"/>
        <n v="127.57"/>
        <n v="95.29"/>
        <n v="77.67"/>
        <n v="105.84"/>
        <n v="110.95"/>
        <n v="68.53"/>
        <n v="59.86"/>
        <n v="44.54"/>
        <n v="20.89"/>
        <n v="66.37"/>
        <n v="46.39"/>
        <n v="40.42"/>
        <n v="33.799999999999997"/>
        <n v="25.88"/>
        <n v="0.9"/>
        <n v="0.74"/>
        <n v="1.32"/>
        <n v="2.81"/>
        <n v="0.48"/>
        <n v="9.24"/>
        <n v="9.3699999999999992"/>
        <n v="9.75"/>
        <n v="11.79"/>
        <n v="9.42"/>
        <n v="259.56"/>
        <n v="276.55"/>
        <n v="279.70999999999998"/>
        <n v="293.77"/>
        <n v="287.75"/>
        <n v="282.04000000000002"/>
        <n v="275.63"/>
        <n v="28.19"/>
        <n v="32.01"/>
        <n v="20.63"/>
        <n v="14.65"/>
        <n v="20.79"/>
        <n v="21.81"/>
        <n v="20.190000000000001"/>
        <n v="17.64"/>
        <n v="16.62"/>
        <n v="22.36"/>
        <n v="16.46"/>
        <n v="21.46"/>
        <n v="11.3"/>
        <n v="5.32"/>
        <n v="4.01"/>
        <n v="6.52"/>
        <n v="6.64"/>
        <n v="6.33"/>
        <n v="202.2"/>
        <n v="195.09"/>
        <n v="186.18"/>
        <n v="202.84"/>
        <n v="213.38"/>
        <n v="208.83"/>
        <n v="9.59"/>
        <n v="2.5"/>
        <n v="11.56"/>
        <n v="9.16"/>
        <n v="24.08"/>
        <n v="7.23"/>
        <n v="4.82"/>
        <n v="4.16"/>
        <n v="12.25"/>
        <n v="7.22"/>
        <n v="6.19"/>
        <n v="9.8000000000000007"/>
        <n v="48.43"/>
        <n v="49.13"/>
        <n v="85.33"/>
        <n v="57.76"/>
        <n v="68.3"/>
        <n v="84.82"/>
        <n v="27"/>
        <n v="16.649999999999999"/>
        <n v="3.06"/>
        <n v="9.8800000000000008"/>
        <n v="2.27"/>
        <n v="4.99"/>
        <n v="2.35"/>
        <n v="37.93"/>
        <n v="24.7"/>
        <n v="10.98"/>
        <n v="4.7"/>
        <n v="10.029999999999999"/>
        <n v="5.31"/>
        <n v="4.87"/>
        <n v="1.18"/>
        <n v="40.92"/>
        <n v="61.13"/>
        <n v="52.83"/>
        <n v="56.4"/>
        <n v="59.48"/>
        <n v="56.36"/>
        <n v="83.51"/>
        <n v="9.84"/>
        <n v="2.9"/>
        <n v="9.26"/>
        <n v="0.09"/>
        <n v="4.74"/>
        <n v="132.75"/>
        <n v="140.56"/>
        <n v="154"/>
        <n v="106.94"/>
        <n v="130.77000000000001"/>
        <n v="134.72999999999999"/>
        <n v="131.05000000000001"/>
        <n v="1.06"/>
        <n v="0.53"/>
        <n v="60.61"/>
        <n v="38.53"/>
        <n v="66.05"/>
        <n v="87.91"/>
        <n v="100.96"/>
        <n v="102.42"/>
        <n v="101.26"/>
        <n v="143.19"/>
        <n v="151.65"/>
        <n v="209.49"/>
        <n v="192.71"/>
        <n v="215.09"/>
        <n v="237.97"/>
        <n v="242.63"/>
        <n v="0.56999999999999995"/>
        <n v="0.86"/>
        <n v="5.08"/>
        <n v="98.7"/>
        <n v="99.73"/>
        <n v="112.53"/>
        <n v="76.459999999999994"/>
        <n v="77.72"/>
        <n v="97.41"/>
        <n v="122.08"/>
        <n v="35.659999999999997"/>
        <n v="38.21"/>
        <n v="58.37"/>
        <n v="64.36"/>
        <n v="68.849999999999994"/>
        <n v="61.54"/>
        <n v="278.61"/>
        <n v="2.93"/>
        <n v="2.87"/>
        <n v="20.22"/>
        <n v="12.53"/>
        <n v="10.6"/>
        <n v="0.92"/>
        <n v="2.98"/>
        <n v="3.59"/>
        <n v="0.5"/>
        <n v="0.43"/>
        <n v="27.86"/>
        <n v="41.43"/>
        <n v="61.47"/>
        <n v="58.81"/>
        <n v="82.7"/>
        <n v="63.35"/>
        <n v="1.62"/>
        <n v="1.0900000000000001"/>
        <n v="0.05"/>
        <n v="15.45"/>
        <n v="12.83"/>
        <n v="15.23"/>
        <n v="12.37"/>
        <n v="14.48"/>
        <n v="13.86"/>
        <n v="13.33"/>
        <n v="1.8"/>
        <n v="2.11"/>
        <n v="1.93"/>
        <n v="1.44"/>
        <n v="4"/>
        <n v="2.4300000000000002"/>
        <n v="2.2400000000000002"/>
        <n v="2.5299999999999998"/>
        <n v="3.22"/>
        <n v="5.72"/>
        <n v="7.85"/>
        <n v="0.98"/>
        <n v="1.05"/>
        <n v="52.95"/>
        <n v="59.26"/>
        <n v="78.34"/>
        <n v="74.06"/>
        <n v="66.900000000000006"/>
        <n v="59.05"/>
        <n v="52.39"/>
        <n v="267.68"/>
        <n v="255.94"/>
        <n v="270.14999999999998"/>
        <n v="293.52999999999997"/>
        <n v="283.88"/>
        <n v="245.65"/>
        <n v="216.99"/>
        <n v="1.78"/>
        <n v="5.27"/>
        <n v="60.34"/>
        <n v="64.89"/>
        <n v="64.64"/>
        <n v="64.88"/>
        <n v="68.41"/>
        <n v="67.540000000000006"/>
        <n v="1.94"/>
        <n v="2.33"/>
        <n v="2.78"/>
        <n v="3.37"/>
        <n v="12.42"/>
        <n v="13.68"/>
        <n v="14.86"/>
        <n v="15.89"/>
        <n v="24.12"/>
        <n v="21.7"/>
        <n v="17.05"/>
        <n v="24.98"/>
        <n v="17.489999999999998"/>
        <n v="15.16"/>
        <n v="16.670000000000002"/>
        <n v="16.16"/>
        <n v="23.85"/>
        <n v="15.24"/>
        <n v="173.31"/>
        <n v="170.45"/>
        <n v="161.74"/>
        <n v="171.29"/>
        <n v="174.62"/>
        <n v="180.62"/>
        <n v="191.7"/>
        <n v="9.5399999999999991"/>
        <n v="8.8800000000000008"/>
        <n v="65.930000000000007"/>
        <n v="66.72"/>
        <n v="71.61"/>
        <n v="64.19"/>
        <n v="64.38"/>
        <n v="63.56"/>
        <n v="69.22"/>
        <n v="78.489999999999995"/>
        <n v="111.62"/>
        <n v="108.62"/>
        <n v="82.21"/>
        <n v="81.56"/>
        <n v="90.35"/>
        <n v="72.11"/>
        <n v="8.82"/>
        <n v="8.0299999999999994"/>
        <n v="10.9"/>
        <n v="8.41"/>
        <n v="4.96"/>
        <n v="10.86"/>
        <n v="8.11"/>
        <n v="90.29"/>
        <n v="89.81"/>
        <n v="100.92"/>
        <n v="95.97"/>
        <n v="116.68"/>
        <n v="137.06"/>
        <n v="118.6"/>
        <n v="651.5"/>
        <n v="593.71"/>
        <n v="617.29"/>
        <n v="700.74"/>
        <n v="720.22"/>
        <n v="721.69"/>
        <n v="770.08"/>
        <n v="6.22"/>
        <n v="5.23"/>
        <n v="7.12"/>
        <n v="5.84"/>
        <n v="6.65"/>
        <n v="5.92"/>
        <n v="14.76"/>
        <n v="60.16"/>
        <n v="53.52"/>
        <n v="54.87"/>
        <n v="68.31"/>
        <n v="73.849999999999994"/>
        <n v="74.2"/>
        <n v="79.430000000000007"/>
        <n v="6.63"/>
        <n v="7.97"/>
        <n v="9.9"/>
        <n v="12.93"/>
        <n v="11.23"/>
        <n v="16.399999999999999"/>
        <n v="7.87"/>
        <n v="3.42"/>
        <n v="5.93"/>
        <n v="8.84"/>
        <n v="10.54"/>
        <n v="9.73"/>
        <n v="0.89"/>
        <n v="4.26"/>
        <n v="8.0399999999999991"/>
        <n v="8.4600000000000009"/>
        <n v="11.91"/>
        <n v="5.79"/>
        <n v="4.17"/>
        <n v="37.65"/>
        <n v="30.82"/>
        <n v="35.299999999999997"/>
        <n v="42.86"/>
        <n v="51.08"/>
        <n v="44.79"/>
        <n v="43.82"/>
        <n v="2.04"/>
        <n v="2.67"/>
        <n v="3.32"/>
        <n v="6.72"/>
        <n v="8.6199999999999992"/>
        <n v="10.06"/>
        <n v="13.73"/>
        <n v="13.21"/>
        <n v="15.68"/>
        <n v="17.829999999999998"/>
        <n v="19.28"/>
        <n v="19.489999999999998"/>
        <n v="35.700000000000003"/>
        <n v="93.22"/>
        <n v="96.27"/>
        <n v="87.56"/>
        <n v="69.95"/>
        <n v="87.87"/>
        <n v="94.48"/>
        <n v="3.77"/>
        <n v="28.34"/>
        <n v="3.88"/>
        <n v="10.15"/>
        <n v="53.13"/>
        <n v="35.549999999999997"/>
        <n v="24.22"/>
        <n v="33.93"/>
        <n v="41.3"/>
        <n v="33.68"/>
        <n v="25.78"/>
        <n v="17.579999999999998"/>
        <n v="3.15"/>
        <n v="3.8"/>
        <n v="19.399999999999999"/>
        <n v="0.71"/>
        <n v="1.31"/>
        <n v="12.99"/>
        <n v="28.17"/>
        <n v="28.04"/>
        <n v="31.54"/>
        <n v="49.06"/>
        <n v="33.130000000000003"/>
        <n v="33.39"/>
        <n v="14.73"/>
        <n v="10.99"/>
        <n v="15.61"/>
        <n v="14.6"/>
        <n v="14.98"/>
        <n v="30.64"/>
        <n v="35.08"/>
        <n v="142.99"/>
        <n v="149.35"/>
        <n v="108.55"/>
        <n v="116.6"/>
        <n v="103.92"/>
        <n v="126.45"/>
        <n v="148.31"/>
        <n v="1.1200000000000001"/>
        <n v="4.3"/>
        <n v="5.86"/>
        <n v="4.3899999999999997"/>
        <n v="85.04"/>
        <n v="95"/>
        <n v="76.489999999999995"/>
        <n v="62.15"/>
        <n v="92.77"/>
        <n v="95.87"/>
        <n v="26.62"/>
        <n v="38.090000000000003"/>
        <n v="38.6"/>
        <n v="70.38"/>
        <n v="51.37"/>
        <n v="35.76"/>
        <n v="6.26"/>
        <n v="1.76"/>
        <n v="3.35"/>
        <n v="0.56000000000000005"/>
        <n v="2.86"/>
        <n v="1.22"/>
        <n v="14.52"/>
        <n v="4.49"/>
        <n v="9.3000000000000007"/>
        <n v="13.02"/>
        <n v="6.79"/>
        <n v="3.33"/>
        <n v="27.85"/>
        <n v="15.72"/>
        <n v="33.43"/>
        <n v="36.29"/>
        <n v="36.08"/>
        <n v="44.02"/>
        <n v="17.79"/>
        <n v="1.35"/>
        <n v="2.34"/>
        <n v="4.46"/>
        <n v="0.73"/>
        <n v="4.0199999999999996"/>
        <n v="0.77"/>
        <n v="8.0500000000000007"/>
        <n v="14.32"/>
        <n v="17.04"/>
        <n v="14.64"/>
        <n v="16.600000000000001"/>
        <n v="17.170000000000002"/>
        <n v="12.52"/>
        <n v="261.76"/>
        <n v="270.22000000000003"/>
        <n v="282.52"/>
        <n v="303.8"/>
        <n v="289.25"/>
        <n v="291.62"/>
        <n v="282.14999999999998"/>
        <n v="29.24"/>
        <n v="25.25"/>
        <n v="26.79"/>
        <n v="19.2"/>
        <n v="15.52"/>
        <n v="21.16"/>
        <n v="24.3"/>
        <n v="30.9"/>
        <n v="27.02"/>
        <n v="20.36"/>
        <n v="27.98"/>
        <n v="19.940000000000001"/>
        <n v="23.48"/>
        <n v="8.57"/>
        <n v="5.49"/>
        <n v="11.03"/>
        <n v="8.75"/>
        <n v="211.36"/>
        <n v="200.89"/>
        <n v="202.11"/>
        <n v="195.82"/>
        <n v="177.41"/>
        <n v="194.72"/>
        <n v="193.9"/>
        <n v="1"/>
        <n v="8.2200000000000006"/>
        <n v="5.95"/>
        <n v="21.21"/>
        <n v="38.89"/>
        <n v="9.77"/>
        <n v="0.01"/>
        <n v="0.47"/>
        <n v="4.08"/>
        <n v="7.2"/>
        <n v="71.42"/>
        <n v="59.68"/>
        <n v="31.84"/>
        <n v="32.950000000000003"/>
        <n v="52.09"/>
        <n v="43.22"/>
        <n v="44.25"/>
        <n v="31.95"/>
        <n v="48.5"/>
        <n v="32.97"/>
        <n v="11.86"/>
        <n v="11.32"/>
        <n v="6.66"/>
        <n v="72.16"/>
        <n v="37.4"/>
        <n v="15"/>
        <n v="14.69"/>
        <n v="7.27"/>
        <n v="36.01"/>
        <n v="47.76"/>
        <n v="48.04"/>
        <n v="46.48"/>
        <n v="46.78"/>
        <n v="65.37"/>
        <n v="19.11"/>
        <n v="7"/>
        <n v="6.88"/>
        <n v="3.01"/>
        <n v="8.17"/>
        <n v="32.33"/>
        <n v="37.42"/>
        <n v="27.07"/>
        <n v="44.56"/>
        <n v="37.450000000000003"/>
        <n v="30.7"/>
        <n v="1.75"/>
        <n v="45.08"/>
        <n v="76.89"/>
        <n v="90.62"/>
        <n v="177.73"/>
        <n v="234.43"/>
        <n v="221.76"/>
        <n v="10.47"/>
        <n v="2.97"/>
        <n v="76.77"/>
        <n v="68.12"/>
        <n v="77.36"/>
        <n v="50.14"/>
        <n v="37.9"/>
        <n v="59.03"/>
        <n v="128.9"/>
        <n v="117.23"/>
        <n v="108.94"/>
        <n v="132.37"/>
        <n v="113"/>
        <n v="122.77"/>
        <n v="542.66"/>
        <n v="31.6"/>
        <n v="31.41"/>
        <n v="45.1"/>
        <n v="48.87"/>
        <n v="57.47"/>
        <n v="43.77"/>
        <n v="20.87"/>
        <n v="14.83"/>
        <n v="93.85"/>
        <n v="9.15"/>
        <n v="4.4400000000000004"/>
        <n v="1180.06"/>
        <n v="0.06"/>
        <n v="15.04"/>
        <n v="3.55"/>
        <n v="91"/>
        <n v="202.5"/>
        <n v="28.65"/>
        <n v="11.09"/>
        <n v="179.03"/>
        <n v="41.07"/>
        <n v="36.090000000000003"/>
        <n v="7.88"/>
        <n v="0.27"/>
        <n v="9.7799999999999994"/>
        <n v="0.79"/>
        <n v="58.14"/>
        <n v="14.36"/>
        <n v="65.38"/>
        <n v="50.8"/>
        <n v="10.27"/>
        <n v="10.82"/>
        <n v="5.75"/>
        <n v="3.81"/>
        <n v="62.09"/>
        <n v="146.74"/>
        <n v="45.35"/>
        <n v="29.63"/>
        <n v="16.93"/>
        <n v="215.42"/>
        <n v="737.9"/>
        <n v="2.39"/>
        <n v="1.99"/>
        <n v="63.66"/>
        <n v="224.43"/>
        <n v="5.21"/>
        <n v="1.92"/>
        <n v="1.91"/>
        <n v="65.08"/>
        <n v="74.13"/>
        <n v="30.25"/>
        <n v="286.62"/>
        <n v="17.8"/>
        <n v="36.18"/>
        <n v="34.89"/>
        <n v="51.31"/>
        <n v="88.48"/>
        <n v="51.71"/>
        <n v="2.4500000000000002"/>
        <n v="175.26"/>
        <n v="178.36"/>
        <n v="253.53"/>
        <n v="68.319999999999993"/>
        <n v="52.37"/>
        <n v="59.28"/>
        <n v="88.87"/>
        <n v="76.150000000000006"/>
        <n v="76.930000000000007"/>
        <n v="357.73"/>
        <n v="29.59"/>
        <n v="29.35"/>
        <n v="205.44"/>
        <n v="187.95"/>
        <n v="61.93"/>
        <n v="6.46"/>
        <n v="19.79"/>
        <n v="666.93"/>
        <n v="161.03"/>
        <n v="20.7"/>
        <n v="3.17"/>
        <n v="173.46"/>
        <n v="67.17"/>
        <n v="0.44"/>
        <n v="14.3"/>
        <n v="87.25"/>
        <n v="81.260000000000005"/>
        <n v="33.19"/>
        <n v="2.79"/>
        <n v="71.62"/>
        <n v="12.61"/>
        <n v="10.64"/>
        <n v="6.37"/>
        <n v="767.45"/>
        <n v="656.91"/>
        <n v="7.67"/>
        <n v="61.05"/>
        <n v="100.11"/>
        <n v="198.61"/>
        <n v="24.63"/>
        <n v="251.57"/>
        <n v="152.43"/>
        <n v="224.96"/>
        <n v="147.34"/>
        <n v="104.51"/>
        <n v="654.28"/>
        <n v="13.51"/>
        <n v="27.05"/>
        <n v="113.34"/>
        <n v="407.01"/>
        <n v="9.9600000000000009"/>
        <n v="32.549999999999997"/>
        <n v="719.32"/>
        <n v="8.9"/>
        <n v="14.81"/>
        <n v="34.24"/>
        <n v="7.34"/>
        <n v="18.13"/>
        <n v="13.05"/>
        <n v="3.28"/>
        <n v="212.47"/>
        <n v="320.88"/>
        <n v="471.63"/>
        <n v="151.38999999999999"/>
        <n v="635.52"/>
        <n v="88.36"/>
        <n v="4.6100000000000003"/>
        <n v="8.16"/>
        <n v="26.96"/>
        <n v="134.41"/>
        <n v="288.13"/>
        <n v="256.52"/>
        <n v="78.52"/>
        <n v="68.650000000000006"/>
        <n v="91.78"/>
        <n v="9.01"/>
        <n v="11.51"/>
        <n v="2.48"/>
        <n v="7.26"/>
        <n v="8.08"/>
        <n v="504.45"/>
        <n v="18.489999999999998"/>
        <n v="28.88"/>
        <n v="115.75"/>
        <n v="202.34"/>
        <n v="114.8"/>
        <n v="22.46"/>
        <n v="28.11"/>
        <n v="439.01"/>
        <n v="105.09"/>
        <n v="6.9"/>
        <n v="57.24"/>
        <n v="35.93"/>
        <n v="17.39"/>
        <n v="78.569999999999993"/>
        <n v="7.83"/>
        <n v="7.66"/>
        <n v="178.07"/>
        <n v="155.66"/>
        <n v="0.82"/>
        <n v="22.63"/>
        <n v="38.909999999999997"/>
        <n v="66.59"/>
        <n v="7.08"/>
        <n v="104"/>
        <n v="92.88"/>
        <n v="35.090000000000003"/>
        <n v="52.89"/>
        <n v="80.510000000000005"/>
        <n v="3.4"/>
        <n v="108.22"/>
        <n v="483.4"/>
        <n v="72.260000000000005"/>
        <n v="1.37"/>
        <n v="33.81"/>
        <n v="234.5"/>
        <n v="11.19"/>
        <n v="12.1"/>
        <n v="4.28"/>
        <n v="196.66"/>
        <n v="376.14"/>
        <n v="74.87"/>
        <n v="276.17"/>
        <n v="2.5499999999999998"/>
        <n v="22.14"/>
        <n v="29.12"/>
        <n v="82.38"/>
        <n v="146.86000000000001"/>
        <n v="78.87"/>
        <n v="6.43"/>
        <n v="22.5"/>
        <n v="6.14"/>
        <n v="1.96"/>
        <n v="102.62"/>
        <n v="95.99"/>
        <n v="13.09"/>
        <n v="198.09"/>
        <n v="74.36"/>
        <n v="10.56"/>
        <n v="14.94"/>
        <n v="413.4"/>
        <n v="63.4"/>
        <n v="198.39"/>
        <n v="34.33"/>
        <n v="209.36"/>
        <n v="454.66"/>
        <n v="420.05"/>
        <n v="3.16"/>
        <n v="78.05"/>
        <n v="22.83"/>
        <n v="104.4"/>
        <n v="32.79"/>
        <n v="8.83"/>
        <n v="178.41"/>
        <n v="37.590000000000003"/>
        <n v="39.24"/>
        <n v="85.36"/>
        <n v="57.99"/>
        <n v="14.9"/>
        <n v="61.1"/>
        <n v="6.32"/>
        <n v="87.38"/>
        <n v="37.78"/>
        <n v="0.4"/>
        <n v="36.26"/>
        <n v="8.1300000000000008"/>
        <n v="83.09"/>
        <n v="34.76"/>
        <n v="3.47"/>
        <n v="168.77"/>
        <n v="27.14"/>
        <n v="174.78"/>
        <n v="6.21"/>
        <n v="6.02"/>
        <n v="125.4"/>
        <n v="35.049999999999997"/>
        <n v="0.24"/>
        <n v="31.21"/>
        <n v="0.75"/>
        <n v="131.13999999999999"/>
        <n v="1.87"/>
        <n v="46.7"/>
        <n v="222.79"/>
        <n v="1.19"/>
        <n v="570.42999999999995"/>
        <n v="1.56"/>
        <n v="19.21"/>
        <n v="17.739999999999998"/>
        <n v="162.81"/>
        <n v="167.85"/>
        <n v="193.99"/>
        <n v="154.44"/>
        <n v="43.58"/>
        <n v="21.04"/>
        <n v="615.97"/>
        <n v="2.2000000000000002"/>
        <n v="11.45"/>
        <n v="60.13"/>
        <n v="749.75"/>
        <n v="91.22"/>
        <n v="209.42"/>
        <n v="452.32"/>
        <n v="28.3"/>
        <n v="274.64"/>
        <n v="6.44"/>
        <n v="163.63"/>
        <n v="34.78"/>
        <n v="38.1"/>
        <n v="160.69999999999999"/>
        <n v="161.84"/>
        <n v="77.11"/>
        <n v="675.83"/>
        <n v="164.47"/>
        <n v="149.63999999999999"/>
        <n v="464.34"/>
        <n v="220.98"/>
        <n v="101.41"/>
        <n v="190.36"/>
        <n v="59.63"/>
        <n v="53.28"/>
        <n v="138.24"/>
        <n v="6.77"/>
        <n v="258.11"/>
        <n v="94.6"/>
        <n v="14.01"/>
        <n v="10.81"/>
        <n v="88.43"/>
        <n v="59.56"/>
        <n v="71.22"/>
        <n v="158.13"/>
        <n v="11.21"/>
        <n v="14.38"/>
        <n v="43.02"/>
        <n v="15.28"/>
        <n v="740.9"/>
        <n v="36.74"/>
        <n v="18.11"/>
        <n v="471.11"/>
        <n v="37.380000000000003"/>
        <n v="55.06"/>
        <n v="60.56"/>
        <n v="221.93"/>
        <n v="24.84"/>
        <n v="749.19"/>
        <n v="1.24"/>
        <n v="94.62"/>
        <n v="2.16"/>
        <n v="451.49"/>
        <n v="0.45"/>
        <n v="34.71"/>
        <n v="65.73"/>
        <n v="25.28"/>
        <n v="3.18"/>
        <n v="11.43"/>
        <n v="1.17"/>
        <n v="2.54"/>
        <n v="2.46"/>
        <n v="54.44"/>
        <n v="239.68"/>
        <n v="72.13"/>
        <n v="1.58"/>
        <n v="21.56"/>
        <n v="8.49"/>
        <n v="170.41"/>
        <n v="49.88"/>
        <n v="58.02"/>
        <n v="6.41"/>
        <n v="159.83000000000001"/>
        <n v="883.93"/>
        <n v="14.62"/>
        <n v="66.569999999999993"/>
        <n v="23.52"/>
        <n v="2.66"/>
        <n v="4.71"/>
        <n v="41.66"/>
        <n v="7.51"/>
        <n v="16.350000000000001"/>
        <n v="100.6"/>
        <n v="11.38"/>
        <n v="7.84"/>
        <n v="17.510000000000002"/>
        <n v="8.69"/>
        <n v="57.33"/>
        <n v="76.34"/>
        <n v="39.729999999999997"/>
        <n v="16.27"/>
        <n v="43.85"/>
        <n v="27.37"/>
        <n v="4.57"/>
        <n v="168.91"/>
        <n v="13.41"/>
        <n v="7.49"/>
        <n v="3.76"/>
        <n v="150"/>
        <n v="11.06"/>
        <n v="31.35"/>
        <n v="63.97"/>
        <n v="11.41"/>
        <n v="1.25"/>
        <n v="42.37"/>
        <n v="6.81"/>
        <n v="201.04"/>
        <n v="1.7"/>
        <n v="1056.78"/>
        <n v="21.87"/>
        <n v="108.27"/>
        <n v="112.99"/>
        <n v="15.19"/>
        <n v="203.81"/>
        <n v="74.61"/>
        <n v="19.62"/>
        <n v="401.99"/>
        <n v="66.27"/>
        <n v="157.44999999999999"/>
        <n v="39.409999999999997"/>
        <n v="353.31"/>
        <n v="564.91999999999996"/>
        <n v="9.0500000000000007"/>
        <n v="446.09"/>
        <n v="86.69"/>
        <n v="23.89"/>
        <n v="115.93"/>
        <n v="50.33"/>
        <n v="39.69"/>
        <n v="9.41"/>
        <n v="138.56"/>
        <n v="41.34"/>
        <n v="99.6"/>
        <n v="13.08"/>
        <n v="5.62"/>
        <n v="64.3"/>
        <n v="8.26"/>
        <n v="47.7"/>
        <n v="85.62"/>
        <n v="34.9"/>
        <n v="35.47"/>
        <n v="62.03"/>
        <n v="57.84"/>
        <n v="214.36"/>
        <n v="32.880000000000003"/>
        <n v="0.51"/>
        <n v="186.53"/>
        <n v="10.220000000000001"/>
        <n v="80.06"/>
        <n v="38.67"/>
        <n v="32.43"/>
        <n v="158.30000000000001"/>
        <n v="46.53"/>
        <n v="221.03"/>
        <n v="558.86"/>
        <n v="8.34"/>
        <n v="18.27"/>
        <n v="4.88"/>
        <n v="20.65"/>
        <n v="162.68"/>
        <n v="161.15"/>
        <n v="13.98"/>
        <n v="151.80000000000001"/>
        <n v="50.2"/>
        <n v="627.64"/>
        <n v="62.21"/>
        <n v="723.86"/>
        <n v="93.79"/>
        <n v="229.41"/>
        <n v="408.58"/>
        <n v="36.64"/>
        <n v="275.95999999999998"/>
        <n v="171.02"/>
        <n v="25.66"/>
        <n v="38.130000000000003"/>
        <n v="172.99"/>
        <n v="176.34"/>
        <n v="65.95"/>
        <n v="10.25"/>
        <n v="771.06"/>
        <n v="136.35"/>
        <n v="148.55000000000001"/>
        <n v="0.87"/>
        <n v="447.77"/>
        <n v="208.82"/>
        <n v="106.47"/>
        <n v="183.89"/>
        <n v="51.61"/>
        <n v="19.829999999999998"/>
        <n v="4.2699999999999996"/>
        <n v="9.7200000000000006"/>
        <n v="234.01"/>
        <n v="90.49"/>
        <n v="10.61"/>
        <n v="10.210000000000001"/>
        <n v="159.03"/>
        <n v="21.36"/>
        <n v="60.03"/>
        <n v="72.180000000000007"/>
        <n v="206.98"/>
        <n v="13.37"/>
        <n v="36.47"/>
        <n v="31.96"/>
        <n v="26.38"/>
        <n v="780.9"/>
        <n v="38.19"/>
        <n v="14.53"/>
        <n v="489.2"/>
        <n v="33.31"/>
        <n v="31.14"/>
        <n v="84.88"/>
        <n v="2.68"/>
        <n v="125.87"/>
        <n v="46.29"/>
        <n v="865.78"/>
        <n v="2.4700000000000002"/>
        <n v="99.04"/>
        <n v="22.06"/>
        <n v="434.6"/>
        <n v="37.020000000000003"/>
        <n v="3.62"/>
        <n v="10.91"/>
        <n v="57.19"/>
        <n v="263.2"/>
        <n v="7.99"/>
        <n v="75.66"/>
        <n v="20.88"/>
        <n v="10.73"/>
        <n v="161.44"/>
        <n v="51.6"/>
        <n v="63.3"/>
        <n v="6.92"/>
        <n v="375.85"/>
        <n v="775.71"/>
        <n v="10.7"/>
        <n v="78.010000000000005"/>
        <n v="29.6"/>
        <n v="66.67"/>
        <n v="7.37"/>
        <n v="7.79"/>
        <n v="18.38"/>
        <n v="117.89"/>
        <n v="12.48"/>
        <n v="88.66"/>
        <n v="12.95"/>
        <n v="18.91"/>
        <n v="41.9"/>
        <n v="0.88"/>
        <n v="37"/>
        <n v="26.22"/>
        <n v="35.72"/>
        <n v="0.65"/>
        <n v="185.64"/>
        <n v="145.18"/>
        <n v="19.66"/>
        <n v="39.57"/>
        <n v="62.53"/>
        <n v="11.47"/>
        <n v="47.97"/>
        <n v="175.36"/>
        <n v="1031.46"/>
        <m/>
      </sharedItems>
    </cacheField>
    <cacheField name="Nox (tonn)" numFmtId="0">
      <sharedItems containsString="0" containsBlank="1" containsNumber="1" minValue="0" maxValue="11675.47"/>
    </cacheField>
    <cacheField name="SO2 (tonn)" numFmtId="0">
      <sharedItems containsString="0" containsBlank="1" containsNumber="1" minValue="0" maxValue="2672.69"/>
    </cacheField>
    <cacheField name="PM (tonn)" numFmtId="0">
      <sharedItems containsString="0" containsBlank="1" containsNumber="1" minValue="0" maxValue="1002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51">
  <r>
    <x v="0"/>
    <x v="0"/>
    <x v="0"/>
    <x v="0"/>
    <x v="0"/>
    <x v="0"/>
    <n v="35.659999999999997"/>
    <n v="1.46"/>
    <n v="0.97"/>
  </r>
  <r>
    <x v="0"/>
    <x v="0"/>
    <x v="1"/>
    <x v="0"/>
    <x v="1"/>
    <x v="1"/>
    <n v="33.28"/>
    <n v="1.36"/>
    <n v="0.91"/>
  </r>
  <r>
    <x v="0"/>
    <x v="0"/>
    <x v="2"/>
    <x v="0"/>
    <x v="2"/>
    <x v="2"/>
    <n v="12.2"/>
    <n v="0.5"/>
    <n v="0.33"/>
  </r>
  <r>
    <x v="0"/>
    <x v="0"/>
    <x v="3"/>
    <x v="0"/>
    <x v="3"/>
    <x v="3"/>
    <n v="20.39"/>
    <n v="0.83"/>
    <n v="0.56000000000000005"/>
  </r>
  <r>
    <x v="0"/>
    <x v="0"/>
    <x v="4"/>
    <x v="0"/>
    <x v="4"/>
    <x v="4"/>
    <n v="23.65"/>
    <n v="0.97"/>
    <n v="0.64"/>
  </r>
  <r>
    <x v="0"/>
    <x v="0"/>
    <x v="5"/>
    <x v="0"/>
    <x v="5"/>
    <x v="5"/>
    <n v="21.91"/>
    <n v="0.9"/>
    <n v="0.6"/>
  </r>
  <r>
    <x v="0"/>
    <x v="0"/>
    <x v="6"/>
    <x v="0"/>
    <x v="6"/>
    <x v="6"/>
    <n v="13.82"/>
    <n v="0.56999999999999995"/>
    <n v="0.38"/>
  </r>
  <r>
    <x v="1"/>
    <x v="0"/>
    <x v="0"/>
    <x v="0"/>
    <x v="7"/>
    <x v="7"/>
    <n v="0"/>
    <n v="0"/>
    <n v="0"/>
  </r>
  <r>
    <x v="1"/>
    <x v="0"/>
    <x v="1"/>
    <x v="0"/>
    <x v="8"/>
    <x v="7"/>
    <n v="0.01"/>
    <n v="0"/>
    <n v="0"/>
  </r>
  <r>
    <x v="1"/>
    <x v="0"/>
    <x v="2"/>
    <x v="0"/>
    <x v="7"/>
    <x v="7"/>
    <n v="0"/>
    <n v="0"/>
    <n v="0"/>
  </r>
  <r>
    <x v="1"/>
    <x v="0"/>
    <x v="3"/>
    <x v="0"/>
    <x v="7"/>
    <x v="7"/>
    <n v="0"/>
    <n v="0"/>
    <n v="0"/>
  </r>
  <r>
    <x v="1"/>
    <x v="0"/>
    <x v="4"/>
    <x v="0"/>
    <x v="7"/>
    <x v="7"/>
    <n v="0"/>
    <n v="0"/>
    <n v="0"/>
  </r>
  <r>
    <x v="1"/>
    <x v="0"/>
    <x v="5"/>
    <x v="0"/>
    <x v="7"/>
    <x v="7"/>
    <n v="0"/>
    <n v="0"/>
    <n v="0"/>
  </r>
  <r>
    <x v="1"/>
    <x v="0"/>
    <x v="6"/>
    <x v="0"/>
    <x v="7"/>
    <x v="7"/>
    <n v="0"/>
    <n v="0"/>
    <n v="0"/>
  </r>
  <r>
    <x v="2"/>
    <x v="0"/>
    <x v="0"/>
    <x v="0"/>
    <x v="9"/>
    <x v="8"/>
    <n v="27.55"/>
    <n v="1.1299999999999999"/>
    <n v="0.75"/>
  </r>
  <r>
    <x v="2"/>
    <x v="0"/>
    <x v="1"/>
    <x v="0"/>
    <x v="10"/>
    <x v="9"/>
    <n v="26.34"/>
    <n v="1.08"/>
    <n v="0.72"/>
  </r>
  <r>
    <x v="2"/>
    <x v="0"/>
    <x v="2"/>
    <x v="0"/>
    <x v="11"/>
    <x v="10"/>
    <n v="22.17"/>
    <n v="0.91"/>
    <n v="0.6"/>
  </r>
  <r>
    <x v="2"/>
    <x v="0"/>
    <x v="3"/>
    <x v="0"/>
    <x v="12"/>
    <x v="11"/>
    <n v="28.05"/>
    <n v="1.1499999999999999"/>
    <n v="0.77"/>
  </r>
  <r>
    <x v="2"/>
    <x v="0"/>
    <x v="4"/>
    <x v="0"/>
    <x v="13"/>
    <x v="12"/>
    <n v="29.4"/>
    <n v="1.2"/>
    <n v="0.8"/>
  </r>
  <r>
    <x v="2"/>
    <x v="0"/>
    <x v="5"/>
    <x v="0"/>
    <x v="14"/>
    <x v="13"/>
    <n v="18.440000000000001"/>
    <n v="0.75"/>
    <n v="0.5"/>
  </r>
  <r>
    <x v="2"/>
    <x v="0"/>
    <x v="6"/>
    <x v="0"/>
    <x v="15"/>
    <x v="14"/>
    <n v="18.3"/>
    <n v="0.75"/>
    <n v="0.5"/>
  </r>
  <r>
    <x v="3"/>
    <x v="0"/>
    <x v="0"/>
    <x v="0"/>
    <x v="16"/>
    <x v="15"/>
    <n v="172.11"/>
    <n v="7.04"/>
    <n v="4.6900000000000004"/>
  </r>
  <r>
    <x v="3"/>
    <x v="0"/>
    <x v="1"/>
    <x v="0"/>
    <x v="17"/>
    <x v="16"/>
    <n v="129.16"/>
    <n v="5.28"/>
    <n v="3.52"/>
  </r>
  <r>
    <x v="3"/>
    <x v="0"/>
    <x v="2"/>
    <x v="0"/>
    <x v="18"/>
    <x v="17"/>
    <n v="112.84"/>
    <n v="4.62"/>
    <n v="3.08"/>
  </r>
  <r>
    <x v="3"/>
    <x v="0"/>
    <x v="3"/>
    <x v="0"/>
    <x v="19"/>
    <x v="18"/>
    <n v="123.21"/>
    <n v="5.04"/>
    <n v="3.36"/>
  </r>
  <r>
    <x v="3"/>
    <x v="0"/>
    <x v="4"/>
    <x v="0"/>
    <x v="20"/>
    <x v="19"/>
    <n v="130.63999999999999"/>
    <n v="5.34"/>
    <n v="3.56"/>
  </r>
  <r>
    <x v="3"/>
    <x v="0"/>
    <x v="5"/>
    <x v="0"/>
    <x v="21"/>
    <x v="20"/>
    <n v="144.29"/>
    <n v="5.9"/>
    <n v="3.94"/>
  </r>
  <r>
    <x v="3"/>
    <x v="0"/>
    <x v="6"/>
    <x v="0"/>
    <x v="22"/>
    <x v="21"/>
    <n v="126.88"/>
    <n v="5.19"/>
    <n v="3.46"/>
  </r>
  <r>
    <x v="4"/>
    <x v="0"/>
    <x v="0"/>
    <x v="0"/>
    <x v="7"/>
    <x v="7"/>
    <n v="0"/>
    <n v="0"/>
    <n v="0"/>
  </r>
  <r>
    <x v="4"/>
    <x v="0"/>
    <x v="1"/>
    <x v="0"/>
    <x v="7"/>
    <x v="7"/>
    <n v="0"/>
    <n v="0"/>
    <n v="0"/>
  </r>
  <r>
    <x v="4"/>
    <x v="0"/>
    <x v="2"/>
    <x v="0"/>
    <x v="7"/>
    <x v="7"/>
    <n v="0"/>
    <n v="0"/>
    <n v="0"/>
  </r>
  <r>
    <x v="4"/>
    <x v="0"/>
    <x v="3"/>
    <x v="0"/>
    <x v="7"/>
    <x v="7"/>
    <n v="0"/>
    <n v="0"/>
    <n v="0"/>
  </r>
  <r>
    <x v="4"/>
    <x v="0"/>
    <x v="4"/>
    <x v="0"/>
    <x v="7"/>
    <x v="7"/>
    <n v="0"/>
    <n v="0"/>
    <n v="0"/>
  </r>
  <r>
    <x v="4"/>
    <x v="0"/>
    <x v="5"/>
    <x v="0"/>
    <x v="7"/>
    <x v="7"/>
    <n v="0"/>
    <n v="0"/>
    <n v="0"/>
  </r>
  <r>
    <x v="4"/>
    <x v="0"/>
    <x v="6"/>
    <x v="0"/>
    <x v="7"/>
    <x v="7"/>
    <n v="0"/>
    <n v="0"/>
    <n v="0"/>
  </r>
  <r>
    <x v="5"/>
    <x v="0"/>
    <x v="0"/>
    <x v="0"/>
    <x v="23"/>
    <x v="2"/>
    <n v="12.21"/>
    <n v="0.5"/>
    <n v="0.33"/>
  </r>
  <r>
    <x v="5"/>
    <x v="0"/>
    <x v="1"/>
    <x v="0"/>
    <x v="24"/>
    <x v="22"/>
    <n v="9.24"/>
    <n v="0.38"/>
    <n v="0.25"/>
  </r>
  <r>
    <x v="5"/>
    <x v="0"/>
    <x v="2"/>
    <x v="0"/>
    <x v="25"/>
    <x v="23"/>
    <n v="11.94"/>
    <n v="0.49"/>
    <n v="0.33"/>
  </r>
  <r>
    <x v="5"/>
    <x v="0"/>
    <x v="3"/>
    <x v="0"/>
    <x v="26"/>
    <x v="24"/>
    <n v="12.97"/>
    <n v="0.53"/>
    <n v="0.35"/>
  </r>
  <r>
    <x v="5"/>
    <x v="0"/>
    <x v="4"/>
    <x v="0"/>
    <x v="27"/>
    <x v="25"/>
    <n v="14.5"/>
    <n v="0.59"/>
    <n v="0.4"/>
  </r>
  <r>
    <x v="5"/>
    <x v="0"/>
    <x v="5"/>
    <x v="0"/>
    <x v="28"/>
    <x v="26"/>
    <n v="5.39"/>
    <n v="0.22"/>
    <n v="0.15"/>
  </r>
  <r>
    <x v="5"/>
    <x v="0"/>
    <x v="6"/>
    <x v="0"/>
    <x v="29"/>
    <x v="27"/>
    <n v="1.1200000000000001"/>
    <n v="0.05"/>
    <n v="0.03"/>
  </r>
  <r>
    <x v="6"/>
    <x v="0"/>
    <x v="0"/>
    <x v="0"/>
    <x v="30"/>
    <x v="27"/>
    <n v="1.1499999999999999"/>
    <n v="0.05"/>
    <n v="0.03"/>
  </r>
  <r>
    <x v="6"/>
    <x v="0"/>
    <x v="1"/>
    <x v="0"/>
    <x v="31"/>
    <x v="28"/>
    <n v="1.73"/>
    <n v="7.0000000000000007E-2"/>
    <n v="0.05"/>
  </r>
  <r>
    <x v="6"/>
    <x v="0"/>
    <x v="2"/>
    <x v="0"/>
    <x v="32"/>
    <x v="29"/>
    <n v="1.28"/>
    <n v="0.05"/>
    <n v="0.03"/>
  </r>
  <r>
    <x v="6"/>
    <x v="0"/>
    <x v="3"/>
    <x v="0"/>
    <x v="7"/>
    <x v="7"/>
    <n v="0"/>
    <n v="0"/>
    <n v="0"/>
  </r>
  <r>
    <x v="6"/>
    <x v="0"/>
    <x v="4"/>
    <x v="0"/>
    <x v="33"/>
    <x v="30"/>
    <n v="2.0699999999999998"/>
    <n v="0.08"/>
    <n v="0.06"/>
  </r>
  <r>
    <x v="6"/>
    <x v="0"/>
    <x v="5"/>
    <x v="0"/>
    <x v="34"/>
    <x v="31"/>
    <n v="0.18"/>
    <n v="0.01"/>
    <n v="0.01"/>
  </r>
  <r>
    <x v="6"/>
    <x v="0"/>
    <x v="6"/>
    <x v="0"/>
    <x v="7"/>
    <x v="7"/>
    <n v="0"/>
    <n v="0"/>
    <n v="0"/>
  </r>
  <r>
    <x v="7"/>
    <x v="0"/>
    <x v="0"/>
    <x v="0"/>
    <x v="35"/>
    <x v="32"/>
    <n v="44.21"/>
    <n v="1.81"/>
    <n v="1.21"/>
  </r>
  <r>
    <x v="7"/>
    <x v="0"/>
    <x v="1"/>
    <x v="0"/>
    <x v="36"/>
    <x v="33"/>
    <n v="35.99"/>
    <n v="1.47"/>
    <n v="0.98"/>
  </r>
  <r>
    <x v="7"/>
    <x v="0"/>
    <x v="2"/>
    <x v="0"/>
    <x v="37"/>
    <x v="34"/>
    <n v="23.32"/>
    <n v="0.95"/>
    <n v="0.64"/>
  </r>
  <r>
    <x v="7"/>
    <x v="0"/>
    <x v="3"/>
    <x v="0"/>
    <x v="38"/>
    <x v="35"/>
    <n v="35.57"/>
    <n v="1.46"/>
    <n v="0.97"/>
  </r>
  <r>
    <x v="7"/>
    <x v="0"/>
    <x v="4"/>
    <x v="0"/>
    <x v="39"/>
    <x v="36"/>
    <n v="33.520000000000003"/>
    <n v="1.37"/>
    <n v="0.91"/>
  </r>
  <r>
    <x v="7"/>
    <x v="0"/>
    <x v="5"/>
    <x v="0"/>
    <x v="40"/>
    <x v="37"/>
    <n v="39.299999999999997"/>
    <n v="1.61"/>
    <n v="1.07"/>
  </r>
  <r>
    <x v="7"/>
    <x v="0"/>
    <x v="6"/>
    <x v="0"/>
    <x v="41"/>
    <x v="38"/>
    <n v="42.77"/>
    <n v="1.75"/>
    <n v="1.17"/>
  </r>
  <r>
    <x v="8"/>
    <x v="0"/>
    <x v="0"/>
    <x v="0"/>
    <x v="42"/>
    <x v="39"/>
    <n v="35.450000000000003"/>
    <n v="1.45"/>
    <n v="0.97"/>
  </r>
  <r>
    <x v="8"/>
    <x v="0"/>
    <x v="1"/>
    <x v="0"/>
    <x v="43"/>
    <x v="40"/>
    <n v="64.52"/>
    <n v="2.64"/>
    <n v="1.76"/>
  </r>
  <r>
    <x v="8"/>
    <x v="0"/>
    <x v="2"/>
    <x v="0"/>
    <x v="44"/>
    <x v="41"/>
    <n v="88.63"/>
    <n v="3.63"/>
    <n v="2.42"/>
  </r>
  <r>
    <x v="8"/>
    <x v="0"/>
    <x v="3"/>
    <x v="0"/>
    <x v="45"/>
    <x v="42"/>
    <n v="83.87"/>
    <n v="3.43"/>
    <n v="2.29"/>
  </r>
  <r>
    <x v="8"/>
    <x v="0"/>
    <x v="4"/>
    <x v="0"/>
    <x v="46"/>
    <x v="43"/>
    <n v="67.78"/>
    <n v="2.77"/>
    <n v="1.85"/>
  </r>
  <r>
    <x v="8"/>
    <x v="0"/>
    <x v="5"/>
    <x v="0"/>
    <x v="47"/>
    <x v="44"/>
    <n v="54.68"/>
    <n v="2.2400000000000002"/>
    <n v="1.49"/>
  </r>
  <r>
    <x v="8"/>
    <x v="0"/>
    <x v="6"/>
    <x v="0"/>
    <x v="48"/>
    <x v="45"/>
    <n v="60.05"/>
    <n v="2.46"/>
    <n v="1.64"/>
  </r>
  <r>
    <x v="9"/>
    <x v="0"/>
    <x v="0"/>
    <x v="0"/>
    <x v="49"/>
    <x v="46"/>
    <n v="712.24"/>
    <n v="29.14"/>
    <n v="19.420000000000002"/>
  </r>
  <r>
    <x v="9"/>
    <x v="0"/>
    <x v="1"/>
    <x v="0"/>
    <x v="50"/>
    <x v="47"/>
    <n v="703.57"/>
    <n v="28.78"/>
    <n v="19.190000000000001"/>
  </r>
  <r>
    <x v="9"/>
    <x v="0"/>
    <x v="2"/>
    <x v="0"/>
    <x v="51"/>
    <x v="48"/>
    <n v="755.76"/>
    <n v="30.92"/>
    <n v="20.61"/>
  </r>
  <r>
    <x v="9"/>
    <x v="0"/>
    <x v="3"/>
    <x v="0"/>
    <x v="52"/>
    <x v="49"/>
    <n v="841.41"/>
    <n v="34.42"/>
    <n v="22.95"/>
  </r>
  <r>
    <x v="9"/>
    <x v="0"/>
    <x v="4"/>
    <x v="0"/>
    <x v="53"/>
    <x v="50"/>
    <n v="851.08"/>
    <n v="34.82"/>
    <n v="23.21"/>
  </r>
  <r>
    <x v="9"/>
    <x v="0"/>
    <x v="5"/>
    <x v="0"/>
    <x v="54"/>
    <x v="51"/>
    <n v="884.03"/>
    <n v="36.17"/>
    <n v="24.11"/>
  </r>
  <r>
    <x v="9"/>
    <x v="0"/>
    <x v="6"/>
    <x v="0"/>
    <x v="55"/>
    <x v="52"/>
    <n v="921.56"/>
    <n v="37.700000000000003"/>
    <n v="25.13"/>
  </r>
  <r>
    <x v="10"/>
    <x v="0"/>
    <x v="0"/>
    <x v="0"/>
    <x v="56"/>
    <x v="53"/>
    <n v="625.22"/>
    <n v="25.58"/>
    <n v="17.05"/>
  </r>
  <r>
    <x v="10"/>
    <x v="0"/>
    <x v="1"/>
    <x v="0"/>
    <x v="57"/>
    <x v="54"/>
    <n v="679.4"/>
    <n v="27.79"/>
    <n v="18.53"/>
  </r>
  <r>
    <x v="10"/>
    <x v="0"/>
    <x v="2"/>
    <x v="0"/>
    <x v="58"/>
    <x v="55"/>
    <n v="794.42"/>
    <n v="32.5"/>
    <n v="21.67"/>
  </r>
  <r>
    <x v="10"/>
    <x v="0"/>
    <x v="3"/>
    <x v="0"/>
    <x v="59"/>
    <x v="56"/>
    <n v="628.08000000000004"/>
    <n v="25.69"/>
    <n v="17.13"/>
  </r>
  <r>
    <x v="10"/>
    <x v="0"/>
    <x v="4"/>
    <x v="0"/>
    <x v="60"/>
    <x v="57"/>
    <n v="635.20000000000005"/>
    <n v="25.99"/>
    <n v="17.32"/>
  </r>
  <r>
    <x v="10"/>
    <x v="0"/>
    <x v="5"/>
    <x v="0"/>
    <x v="61"/>
    <x v="58"/>
    <n v="622.24"/>
    <n v="25.46"/>
    <n v="16.97"/>
  </r>
  <r>
    <x v="10"/>
    <x v="0"/>
    <x v="6"/>
    <x v="0"/>
    <x v="62"/>
    <x v="59"/>
    <n v="672.13"/>
    <n v="27.5"/>
    <n v="18.329999999999998"/>
  </r>
  <r>
    <x v="11"/>
    <x v="0"/>
    <x v="0"/>
    <x v="0"/>
    <x v="7"/>
    <x v="7"/>
    <n v="0"/>
    <n v="0"/>
    <n v="0"/>
  </r>
  <r>
    <x v="11"/>
    <x v="0"/>
    <x v="1"/>
    <x v="0"/>
    <x v="7"/>
    <x v="7"/>
    <n v="0"/>
    <n v="0"/>
    <n v="0"/>
  </r>
  <r>
    <x v="11"/>
    <x v="0"/>
    <x v="2"/>
    <x v="0"/>
    <x v="7"/>
    <x v="7"/>
    <n v="0"/>
    <n v="0"/>
    <n v="0"/>
  </r>
  <r>
    <x v="11"/>
    <x v="0"/>
    <x v="3"/>
    <x v="0"/>
    <x v="7"/>
    <x v="7"/>
    <n v="0"/>
    <n v="0"/>
    <n v="0"/>
  </r>
  <r>
    <x v="11"/>
    <x v="0"/>
    <x v="4"/>
    <x v="0"/>
    <x v="7"/>
    <x v="7"/>
    <n v="0"/>
    <n v="0"/>
    <n v="0"/>
  </r>
  <r>
    <x v="11"/>
    <x v="0"/>
    <x v="5"/>
    <x v="0"/>
    <x v="7"/>
    <x v="7"/>
    <n v="0"/>
    <n v="0"/>
    <n v="0"/>
  </r>
  <r>
    <x v="11"/>
    <x v="0"/>
    <x v="6"/>
    <x v="0"/>
    <x v="7"/>
    <x v="7"/>
    <n v="0"/>
    <n v="0"/>
    <n v="0"/>
  </r>
  <r>
    <x v="12"/>
    <x v="0"/>
    <x v="0"/>
    <x v="0"/>
    <x v="63"/>
    <x v="60"/>
    <n v="79.599999999999994"/>
    <n v="3.26"/>
    <n v="2.17"/>
  </r>
  <r>
    <x v="12"/>
    <x v="0"/>
    <x v="1"/>
    <x v="0"/>
    <x v="64"/>
    <x v="61"/>
    <n v="84.23"/>
    <n v="3.45"/>
    <n v="2.2999999999999998"/>
  </r>
  <r>
    <x v="12"/>
    <x v="0"/>
    <x v="2"/>
    <x v="0"/>
    <x v="65"/>
    <x v="62"/>
    <n v="80.180000000000007"/>
    <n v="3.28"/>
    <n v="2.19"/>
  </r>
  <r>
    <x v="12"/>
    <x v="0"/>
    <x v="3"/>
    <x v="0"/>
    <x v="66"/>
    <x v="63"/>
    <n v="59.38"/>
    <n v="2.4300000000000002"/>
    <n v="1.62"/>
  </r>
  <r>
    <x v="12"/>
    <x v="0"/>
    <x v="4"/>
    <x v="0"/>
    <x v="67"/>
    <x v="64"/>
    <n v="45.26"/>
    <n v="1.85"/>
    <n v="1.23"/>
  </r>
  <r>
    <x v="12"/>
    <x v="0"/>
    <x v="5"/>
    <x v="0"/>
    <x v="68"/>
    <x v="65"/>
    <n v="65.11"/>
    <n v="2.66"/>
    <n v="1.78"/>
  </r>
  <r>
    <x v="12"/>
    <x v="0"/>
    <x v="6"/>
    <x v="0"/>
    <x v="69"/>
    <x v="66"/>
    <n v="69.48"/>
    <n v="2.84"/>
    <n v="1.9"/>
  </r>
  <r>
    <x v="13"/>
    <x v="0"/>
    <x v="0"/>
    <x v="0"/>
    <x v="70"/>
    <x v="67"/>
    <n v="779.29"/>
    <n v="31.88"/>
    <n v="21.25"/>
  </r>
  <r>
    <x v="13"/>
    <x v="0"/>
    <x v="1"/>
    <x v="0"/>
    <x v="71"/>
    <x v="68"/>
    <n v="848.63"/>
    <n v="34.72"/>
    <n v="23.14"/>
  </r>
  <r>
    <x v="13"/>
    <x v="0"/>
    <x v="2"/>
    <x v="0"/>
    <x v="72"/>
    <x v="69"/>
    <n v="937.69"/>
    <n v="38.36"/>
    <n v="25.57"/>
  </r>
  <r>
    <x v="13"/>
    <x v="0"/>
    <x v="3"/>
    <x v="0"/>
    <x v="73"/>
    <x v="70"/>
    <n v="1155.76"/>
    <n v="47.28"/>
    <n v="31.52"/>
  </r>
  <r>
    <x v="13"/>
    <x v="0"/>
    <x v="4"/>
    <x v="0"/>
    <x v="74"/>
    <x v="71"/>
    <n v="1214.2"/>
    <n v="49.67"/>
    <n v="33.11"/>
  </r>
  <r>
    <x v="13"/>
    <x v="0"/>
    <x v="5"/>
    <x v="0"/>
    <x v="75"/>
    <x v="72"/>
    <n v="1233.01"/>
    <n v="50.44"/>
    <n v="33.630000000000003"/>
  </r>
  <r>
    <x v="13"/>
    <x v="0"/>
    <x v="6"/>
    <x v="0"/>
    <x v="76"/>
    <x v="73"/>
    <n v="1223.32"/>
    <n v="50.04"/>
    <n v="33.36"/>
  </r>
  <r>
    <x v="14"/>
    <x v="0"/>
    <x v="0"/>
    <x v="0"/>
    <x v="77"/>
    <x v="74"/>
    <n v="2.9"/>
    <n v="0.12"/>
    <n v="0.08"/>
  </r>
  <r>
    <x v="14"/>
    <x v="0"/>
    <x v="1"/>
    <x v="0"/>
    <x v="78"/>
    <x v="75"/>
    <n v="3.42"/>
    <n v="0.14000000000000001"/>
    <n v="0.09"/>
  </r>
  <r>
    <x v="14"/>
    <x v="0"/>
    <x v="2"/>
    <x v="0"/>
    <x v="79"/>
    <x v="74"/>
    <n v="2.92"/>
    <n v="0.12"/>
    <n v="0.08"/>
  </r>
  <r>
    <x v="14"/>
    <x v="0"/>
    <x v="3"/>
    <x v="0"/>
    <x v="80"/>
    <x v="76"/>
    <n v="1.0900000000000001"/>
    <n v="0.04"/>
    <n v="0.03"/>
  </r>
  <r>
    <x v="14"/>
    <x v="0"/>
    <x v="4"/>
    <x v="0"/>
    <x v="81"/>
    <x v="77"/>
    <n v="0.74"/>
    <n v="0.03"/>
    <n v="0.02"/>
  </r>
  <r>
    <x v="14"/>
    <x v="0"/>
    <x v="5"/>
    <x v="0"/>
    <x v="82"/>
    <x v="78"/>
    <n v="0.81"/>
    <n v="0.03"/>
    <n v="0.02"/>
  </r>
  <r>
    <x v="14"/>
    <x v="0"/>
    <x v="6"/>
    <x v="0"/>
    <x v="83"/>
    <x v="79"/>
    <n v="1.03"/>
    <n v="0.04"/>
    <n v="0.03"/>
  </r>
  <r>
    <x v="0"/>
    <x v="1"/>
    <x v="0"/>
    <x v="0"/>
    <x v="84"/>
    <x v="80"/>
    <n v="1039.98"/>
    <n v="97.74"/>
    <n v="27.93"/>
  </r>
  <r>
    <x v="0"/>
    <x v="1"/>
    <x v="1"/>
    <x v="0"/>
    <x v="85"/>
    <x v="81"/>
    <n v="1132.5"/>
    <n v="106.5"/>
    <n v="30.43"/>
  </r>
  <r>
    <x v="0"/>
    <x v="1"/>
    <x v="2"/>
    <x v="0"/>
    <x v="86"/>
    <x v="82"/>
    <n v="1100.43"/>
    <n v="103.45"/>
    <n v="29.56"/>
  </r>
  <r>
    <x v="0"/>
    <x v="1"/>
    <x v="3"/>
    <x v="0"/>
    <x v="87"/>
    <x v="83"/>
    <n v="1009.56"/>
    <n v="94.89"/>
    <n v="27.11"/>
  </r>
  <r>
    <x v="0"/>
    <x v="1"/>
    <x v="4"/>
    <x v="0"/>
    <x v="88"/>
    <x v="84"/>
    <n v="930.34"/>
    <n v="87.37"/>
    <n v="24.96"/>
  </r>
  <r>
    <x v="0"/>
    <x v="1"/>
    <x v="5"/>
    <x v="0"/>
    <x v="89"/>
    <x v="85"/>
    <n v="948.32"/>
    <n v="89.11"/>
    <n v="25.46"/>
  </r>
  <r>
    <x v="0"/>
    <x v="1"/>
    <x v="6"/>
    <x v="0"/>
    <x v="90"/>
    <x v="86"/>
    <n v="965.94"/>
    <n v="90.79"/>
    <n v="25.94"/>
  </r>
  <r>
    <x v="1"/>
    <x v="1"/>
    <x v="0"/>
    <x v="0"/>
    <x v="91"/>
    <x v="87"/>
    <n v="483.04"/>
    <n v="45.37"/>
    <n v="12.96"/>
  </r>
  <r>
    <x v="1"/>
    <x v="1"/>
    <x v="1"/>
    <x v="0"/>
    <x v="92"/>
    <x v="88"/>
    <n v="500.42"/>
    <n v="47"/>
    <n v="13.43"/>
  </r>
  <r>
    <x v="1"/>
    <x v="1"/>
    <x v="2"/>
    <x v="0"/>
    <x v="93"/>
    <x v="89"/>
    <n v="491.53"/>
    <n v="46.2"/>
    <n v="13.2"/>
  </r>
  <r>
    <x v="1"/>
    <x v="1"/>
    <x v="3"/>
    <x v="0"/>
    <x v="94"/>
    <x v="90"/>
    <n v="514.89"/>
    <n v="48.38"/>
    <n v="13.82"/>
  </r>
  <r>
    <x v="1"/>
    <x v="1"/>
    <x v="4"/>
    <x v="0"/>
    <x v="95"/>
    <x v="91"/>
    <n v="470.26"/>
    <n v="44.2"/>
    <n v="12.63"/>
  </r>
  <r>
    <x v="1"/>
    <x v="1"/>
    <x v="5"/>
    <x v="0"/>
    <x v="96"/>
    <x v="92"/>
    <n v="380.35"/>
    <n v="35.71"/>
    <n v="10.199999999999999"/>
  </r>
  <r>
    <x v="1"/>
    <x v="1"/>
    <x v="6"/>
    <x v="0"/>
    <x v="97"/>
    <x v="93"/>
    <n v="367.3"/>
    <n v="34.5"/>
    <n v="9.86"/>
  </r>
  <r>
    <x v="2"/>
    <x v="1"/>
    <x v="0"/>
    <x v="0"/>
    <x v="98"/>
    <x v="94"/>
    <n v="300.35000000000002"/>
    <n v="28.12"/>
    <n v="8.0399999999999991"/>
  </r>
  <r>
    <x v="2"/>
    <x v="1"/>
    <x v="1"/>
    <x v="0"/>
    <x v="99"/>
    <x v="95"/>
    <n v="310.25"/>
    <n v="29.06"/>
    <n v="8.3000000000000007"/>
  </r>
  <r>
    <x v="2"/>
    <x v="1"/>
    <x v="2"/>
    <x v="0"/>
    <x v="100"/>
    <x v="96"/>
    <n v="251.34"/>
    <n v="23.57"/>
    <n v="6.73"/>
  </r>
  <r>
    <x v="2"/>
    <x v="1"/>
    <x v="3"/>
    <x v="0"/>
    <x v="101"/>
    <x v="97"/>
    <n v="234.86"/>
    <n v="22.01"/>
    <n v="6.29"/>
  </r>
  <r>
    <x v="2"/>
    <x v="1"/>
    <x v="4"/>
    <x v="0"/>
    <x v="102"/>
    <x v="98"/>
    <n v="192.35"/>
    <n v="18.03"/>
    <n v="5.15"/>
  </r>
  <r>
    <x v="2"/>
    <x v="1"/>
    <x v="5"/>
    <x v="0"/>
    <x v="103"/>
    <x v="99"/>
    <n v="180.53"/>
    <n v="16.920000000000002"/>
    <n v="4.84"/>
  </r>
  <r>
    <x v="2"/>
    <x v="1"/>
    <x v="6"/>
    <x v="0"/>
    <x v="104"/>
    <x v="100"/>
    <n v="145.06"/>
    <n v="13.61"/>
    <n v="3.89"/>
  </r>
  <r>
    <x v="3"/>
    <x v="1"/>
    <x v="0"/>
    <x v="0"/>
    <x v="105"/>
    <x v="101"/>
    <n v="3908.79"/>
    <n v="366.04"/>
    <n v="104.58"/>
  </r>
  <r>
    <x v="3"/>
    <x v="1"/>
    <x v="1"/>
    <x v="0"/>
    <x v="106"/>
    <x v="102"/>
    <n v="3721.16"/>
    <n v="348.44"/>
    <n v="99.56"/>
  </r>
  <r>
    <x v="3"/>
    <x v="1"/>
    <x v="2"/>
    <x v="0"/>
    <x v="107"/>
    <x v="103"/>
    <n v="3813.62"/>
    <n v="357.16"/>
    <n v="102.04"/>
  </r>
  <r>
    <x v="3"/>
    <x v="1"/>
    <x v="3"/>
    <x v="0"/>
    <x v="108"/>
    <x v="104"/>
    <n v="3784.16"/>
    <n v="354.43"/>
    <n v="101.27"/>
  </r>
  <r>
    <x v="3"/>
    <x v="1"/>
    <x v="4"/>
    <x v="0"/>
    <x v="109"/>
    <x v="105"/>
    <n v="4131.97"/>
    <n v="386.92"/>
    <n v="110.55"/>
  </r>
  <r>
    <x v="3"/>
    <x v="1"/>
    <x v="5"/>
    <x v="0"/>
    <x v="110"/>
    <x v="106"/>
    <n v="4202.97"/>
    <n v="393.62"/>
    <n v="112.46"/>
  </r>
  <r>
    <x v="3"/>
    <x v="1"/>
    <x v="6"/>
    <x v="0"/>
    <x v="111"/>
    <x v="107"/>
    <n v="4209.18"/>
    <n v="394.22"/>
    <n v="112.64"/>
  </r>
  <r>
    <x v="4"/>
    <x v="1"/>
    <x v="0"/>
    <x v="0"/>
    <x v="112"/>
    <x v="108"/>
    <n v="22.45"/>
    <n v="2.11"/>
    <n v="0.6"/>
  </r>
  <r>
    <x v="4"/>
    <x v="1"/>
    <x v="1"/>
    <x v="0"/>
    <x v="113"/>
    <x v="109"/>
    <n v="16.739999999999998"/>
    <n v="1.57"/>
    <n v="0.45"/>
  </r>
  <r>
    <x v="4"/>
    <x v="1"/>
    <x v="2"/>
    <x v="0"/>
    <x v="114"/>
    <x v="110"/>
    <n v="9.74"/>
    <n v="0.91"/>
    <n v="0.26"/>
  </r>
  <r>
    <x v="4"/>
    <x v="1"/>
    <x v="3"/>
    <x v="0"/>
    <x v="115"/>
    <x v="111"/>
    <n v="5.05"/>
    <n v="0.47"/>
    <n v="0.14000000000000001"/>
  </r>
  <r>
    <x v="4"/>
    <x v="1"/>
    <x v="4"/>
    <x v="0"/>
    <x v="116"/>
    <x v="112"/>
    <n v="6.93"/>
    <n v="0.65"/>
    <n v="0.19"/>
  </r>
  <r>
    <x v="4"/>
    <x v="1"/>
    <x v="5"/>
    <x v="0"/>
    <x v="117"/>
    <x v="113"/>
    <n v="54.52"/>
    <n v="5.0999999999999996"/>
    <n v="1.46"/>
  </r>
  <r>
    <x v="4"/>
    <x v="1"/>
    <x v="6"/>
    <x v="0"/>
    <x v="118"/>
    <x v="114"/>
    <n v="14.69"/>
    <n v="1.38"/>
    <n v="0.39"/>
  </r>
  <r>
    <x v="5"/>
    <x v="1"/>
    <x v="0"/>
    <x v="0"/>
    <x v="119"/>
    <x v="115"/>
    <n v="178.49"/>
    <n v="16.71"/>
    <n v="4.7699999999999996"/>
  </r>
  <r>
    <x v="5"/>
    <x v="1"/>
    <x v="1"/>
    <x v="0"/>
    <x v="120"/>
    <x v="116"/>
    <n v="137.32"/>
    <n v="12.86"/>
    <n v="3.67"/>
  </r>
  <r>
    <x v="5"/>
    <x v="1"/>
    <x v="2"/>
    <x v="0"/>
    <x v="121"/>
    <x v="117"/>
    <n v="120.78"/>
    <n v="11.3"/>
    <n v="3.23"/>
  </r>
  <r>
    <x v="5"/>
    <x v="1"/>
    <x v="3"/>
    <x v="0"/>
    <x v="122"/>
    <x v="118"/>
    <n v="89.03"/>
    <n v="8.33"/>
    <n v="2.38"/>
  </r>
  <r>
    <x v="5"/>
    <x v="1"/>
    <x v="4"/>
    <x v="0"/>
    <x v="123"/>
    <x v="119"/>
    <n v="75.67"/>
    <n v="7.08"/>
    <n v="2.02"/>
  </r>
  <r>
    <x v="5"/>
    <x v="1"/>
    <x v="5"/>
    <x v="0"/>
    <x v="124"/>
    <x v="120"/>
    <n v="86.22"/>
    <n v="8.08"/>
    <n v="2.31"/>
  </r>
  <r>
    <x v="5"/>
    <x v="1"/>
    <x v="6"/>
    <x v="0"/>
    <x v="125"/>
    <x v="121"/>
    <n v="89.98"/>
    <n v="8.43"/>
    <n v="2.41"/>
  </r>
  <r>
    <x v="6"/>
    <x v="1"/>
    <x v="0"/>
    <x v="0"/>
    <x v="126"/>
    <x v="122"/>
    <n v="450.97"/>
    <n v="42.28"/>
    <n v="12.08"/>
  </r>
  <r>
    <x v="6"/>
    <x v="1"/>
    <x v="1"/>
    <x v="0"/>
    <x v="127"/>
    <x v="123"/>
    <n v="420.68"/>
    <n v="39.42"/>
    <n v="11.26"/>
  </r>
  <r>
    <x v="6"/>
    <x v="1"/>
    <x v="2"/>
    <x v="0"/>
    <x v="128"/>
    <x v="124"/>
    <n v="450.72"/>
    <n v="42.25"/>
    <n v="12.07"/>
  </r>
  <r>
    <x v="6"/>
    <x v="1"/>
    <x v="3"/>
    <x v="0"/>
    <x v="129"/>
    <x v="125"/>
    <n v="436.58"/>
    <n v="40.92"/>
    <n v="11.69"/>
  </r>
  <r>
    <x v="6"/>
    <x v="1"/>
    <x v="4"/>
    <x v="0"/>
    <x v="130"/>
    <x v="126"/>
    <n v="423.84"/>
    <n v="39.72"/>
    <n v="11.35"/>
  </r>
  <r>
    <x v="6"/>
    <x v="1"/>
    <x v="5"/>
    <x v="0"/>
    <x v="131"/>
    <x v="127"/>
    <n v="442.44"/>
    <n v="41.46"/>
    <n v="11.85"/>
  </r>
  <r>
    <x v="6"/>
    <x v="1"/>
    <x v="6"/>
    <x v="0"/>
    <x v="132"/>
    <x v="128"/>
    <n v="435.52"/>
    <n v="40.82"/>
    <n v="11.66"/>
  </r>
  <r>
    <x v="7"/>
    <x v="1"/>
    <x v="0"/>
    <x v="0"/>
    <x v="133"/>
    <x v="129"/>
    <n v="4220.2700000000004"/>
    <n v="170.71"/>
    <n v="113.81"/>
  </r>
  <r>
    <x v="7"/>
    <x v="1"/>
    <x v="1"/>
    <x v="0"/>
    <x v="134"/>
    <x v="130"/>
    <n v="4709.92"/>
    <n v="190.25"/>
    <n v="126.83"/>
  </r>
  <r>
    <x v="7"/>
    <x v="1"/>
    <x v="2"/>
    <x v="0"/>
    <x v="135"/>
    <x v="131"/>
    <n v="6481.12"/>
    <n v="261.68"/>
    <n v="174.45"/>
  </r>
  <r>
    <x v="7"/>
    <x v="1"/>
    <x v="3"/>
    <x v="0"/>
    <x v="136"/>
    <x v="132"/>
    <n v="6562.42"/>
    <n v="265.22000000000003"/>
    <n v="176.81"/>
  </r>
  <r>
    <x v="7"/>
    <x v="1"/>
    <x v="4"/>
    <x v="0"/>
    <x v="137"/>
    <x v="133"/>
    <n v="4893.8500000000004"/>
    <n v="197.43"/>
    <n v="131.62"/>
  </r>
  <r>
    <x v="7"/>
    <x v="1"/>
    <x v="5"/>
    <x v="0"/>
    <x v="138"/>
    <x v="134"/>
    <n v="4225.1400000000003"/>
    <n v="170.39"/>
    <n v="113.59"/>
  </r>
  <r>
    <x v="7"/>
    <x v="1"/>
    <x v="6"/>
    <x v="0"/>
    <x v="139"/>
    <x v="135"/>
    <n v="4376.18"/>
    <n v="176.46"/>
    <n v="117.64"/>
  </r>
  <r>
    <x v="8"/>
    <x v="1"/>
    <x v="0"/>
    <x v="0"/>
    <x v="140"/>
    <x v="136"/>
    <n v="277.31"/>
    <n v="11.22"/>
    <n v="7.48"/>
  </r>
  <r>
    <x v="8"/>
    <x v="1"/>
    <x v="1"/>
    <x v="0"/>
    <x v="141"/>
    <x v="137"/>
    <n v="387.79"/>
    <n v="15.72"/>
    <n v="10.48"/>
  </r>
  <r>
    <x v="8"/>
    <x v="1"/>
    <x v="2"/>
    <x v="0"/>
    <x v="142"/>
    <x v="138"/>
    <n v="432.3"/>
    <n v="17.510000000000002"/>
    <n v="11.67"/>
  </r>
  <r>
    <x v="8"/>
    <x v="1"/>
    <x v="3"/>
    <x v="0"/>
    <x v="143"/>
    <x v="139"/>
    <n v="461.71"/>
    <n v="18.739999999999998"/>
    <n v="12.49"/>
  </r>
  <r>
    <x v="8"/>
    <x v="1"/>
    <x v="4"/>
    <x v="0"/>
    <x v="144"/>
    <x v="140"/>
    <n v="469.88"/>
    <n v="19.010000000000002"/>
    <n v="12.67"/>
  </r>
  <r>
    <x v="8"/>
    <x v="1"/>
    <x v="5"/>
    <x v="0"/>
    <x v="145"/>
    <x v="141"/>
    <n v="438.51"/>
    <n v="17.73"/>
    <n v="11.82"/>
  </r>
  <r>
    <x v="8"/>
    <x v="1"/>
    <x v="6"/>
    <x v="0"/>
    <x v="146"/>
    <x v="142"/>
    <n v="420.15"/>
    <n v="16.989999999999998"/>
    <n v="11.33"/>
  </r>
  <r>
    <x v="9"/>
    <x v="1"/>
    <x v="0"/>
    <x v="0"/>
    <x v="147"/>
    <x v="143"/>
    <n v="892.83"/>
    <n v="36.22"/>
    <n v="24.15"/>
  </r>
  <r>
    <x v="9"/>
    <x v="1"/>
    <x v="1"/>
    <x v="0"/>
    <x v="148"/>
    <x v="144"/>
    <n v="852.4"/>
    <n v="34.61"/>
    <n v="23.07"/>
  </r>
  <r>
    <x v="9"/>
    <x v="1"/>
    <x v="2"/>
    <x v="0"/>
    <x v="149"/>
    <x v="145"/>
    <n v="992.73"/>
    <n v="40.26"/>
    <n v="26.84"/>
  </r>
  <r>
    <x v="9"/>
    <x v="1"/>
    <x v="3"/>
    <x v="0"/>
    <x v="150"/>
    <x v="146"/>
    <n v="1125.8699999999999"/>
    <n v="45.7"/>
    <n v="30.47"/>
  </r>
  <r>
    <x v="9"/>
    <x v="1"/>
    <x v="4"/>
    <x v="0"/>
    <x v="151"/>
    <x v="147"/>
    <n v="1120.56"/>
    <n v="45.5"/>
    <n v="30.33"/>
  </r>
  <r>
    <x v="9"/>
    <x v="1"/>
    <x v="5"/>
    <x v="0"/>
    <x v="152"/>
    <x v="148"/>
    <n v="1272.94"/>
    <n v="51.63"/>
    <n v="34.42"/>
  </r>
  <r>
    <x v="9"/>
    <x v="1"/>
    <x v="6"/>
    <x v="0"/>
    <x v="153"/>
    <x v="149"/>
    <n v="1436.28"/>
    <n v="58.35"/>
    <n v="38.9"/>
  </r>
  <r>
    <x v="10"/>
    <x v="1"/>
    <x v="0"/>
    <x v="0"/>
    <x v="154"/>
    <x v="150"/>
    <n v="1615.88"/>
    <n v="65.540000000000006"/>
    <n v="43.69"/>
  </r>
  <r>
    <x v="10"/>
    <x v="1"/>
    <x v="1"/>
    <x v="0"/>
    <x v="155"/>
    <x v="151"/>
    <n v="1764.96"/>
    <n v="71.52"/>
    <n v="47.68"/>
  </r>
  <r>
    <x v="10"/>
    <x v="1"/>
    <x v="2"/>
    <x v="0"/>
    <x v="156"/>
    <x v="152"/>
    <n v="2249.38"/>
    <n v="91.14"/>
    <n v="60.76"/>
  </r>
  <r>
    <x v="10"/>
    <x v="1"/>
    <x v="3"/>
    <x v="0"/>
    <x v="157"/>
    <x v="153"/>
    <n v="2216.71"/>
    <n v="89.78"/>
    <n v="59.86"/>
  </r>
  <r>
    <x v="10"/>
    <x v="1"/>
    <x v="4"/>
    <x v="0"/>
    <x v="158"/>
    <x v="154"/>
    <n v="2341.4"/>
    <n v="94.86"/>
    <n v="63.24"/>
  </r>
  <r>
    <x v="10"/>
    <x v="1"/>
    <x v="5"/>
    <x v="0"/>
    <x v="159"/>
    <x v="155"/>
    <n v="2226.0100000000002"/>
    <n v="90.2"/>
    <n v="60.13"/>
  </r>
  <r>
    <x v="10"/>
    <x v="1"/>
    <x v="6"/>
    <x v="0"/>
    <x v="160"/>
    <x v="156"/>
    <n v="2528.2199999999998"/>
    <n v="102.38"/>
    <n v="68.25"/>
  </r>
  <r>
    <x v="11"/>
    <x v="1"/>
    <x v="0"/>
    <x v="0"/>
    <x v="7"/>
    <x v="7"/>
    <n v="0"/>
    <n v="0"/>
    <n v="0"/>
  </r>
  <r>
    <x v="11"/>
    <x v="1"/>
    <x v="1"/>
    <x v="0"/>
    <x v="7"/>
    <x v="7"/>
    <n v="0"/>
    <n v="0"/>
    <n v="0"/>
  </r>
  <r>
    <x v="11"/>
    <x v="1"/>
    <x v="2"/>
    <x v="0"/>
    <x v="7"/>
    <x v="7"/>
    <n v="0"/>
    <n v="0"/>
    <n v="0"/>
  </r>
  <r>
    <x v="11"/>
    <x v="1"/>
    <x v="3"/>
    <x v="0"/>
    <x v="7"/>
    <x v="7"/>
    <n v="0"/>
    <n v="0"/>
    <n v="0"/>
  </r>
  <r>
    <x v="11"/>
    <x v="1"/>
    <x v="4"/>
    <x v="0"/>
    <x v="7"/>
    <x v="7"/>
    <n v="0"/>
    <n v="0"/>
    <n v="0"/>
  </r>
  <r>
    <x v="11"/>
    <x v="1"/>
    <x v="5"/>
    <x v="0"/>
    <x v="7"/>
    <x v="7"/>
    <n v="0"/>
    <n v="0"/>
    <n v="0"/>
  </r>
  <r>
    <x v="11"/>
    <x v="1"/>
    <x v="6"/>
    <x v="0"/>
    <x v="7"/>
    <x v="7"/>
    <n v="0"/>
    <n v="0"/>
    <n v="0"/>
  </r>
  <r>
    <x v="12"/>
    <x v="1"/>
    <x v="0"/>
    <x v="0"/>
    <x v="161"/>
    <x v="157"/>
    <n v="208.1"/>
    <n v="19.600000000000001"/>
    <n v="5.6"/>
  </r>
  <r>
    <x v="12"/>
    <x v="1"/>
    <x v="1"/>
    <x v="0"/>
    <x v="162"/>
    <x v="158"/>
    <n v="231.22"/>
    <n v="21.75"/>
    <n v="6.21"/>
  </r>
  <r>
    <x v="12"/>
    <x v="1"/>
    <x v="2"/>
    <x v="0"/>
    <x v="163"/>
    <x v="159"/>
    <n v="238.01"/>
    <n v="22.38"/>
    <n v="6.39"/>
  </r>
  <r>
    <x v="12"/>
    <x v="1"/>
    <x v="3"/>
    <x v="0"/>
    <x v="164"/>
    <x v="160"/>
    <n v="181.82"/>
    <n v="17.12"/>
    <n v="4.8899999999999997"/>
  </r>
  <r>
    <x v="12"/>
    <x v="1"/>
    <x v="4"/>
    <x v="0"/>
    <x v="165"/>
    <x v="161"/>
    <n v="181.76"/>
    <n v="17.13"/>
    <n v="4.8899999999999997"/>
  </r>
  <r>
    <x v="12"/>
    <x v="1"/>
    <x v="5"/>
    <x v="0"/>
    <x v="166"/>
    <x v="162"/>
    <n v="184.31"/>
    <n v="17.34"/>
    <n v="4.96"/>
  </r>
  <r>
    <x v="12"/>
    <x v="1"/>
    <x v="6"/>
    <x v="0"/>
    <x v="167"/>
    <x v="163"/>
    <n v="200.13"/>
    <n v="18.84"/>
    <n v="5.38"/>
  </r>
  <r>
    <x v="13"/>
    <x v="1"/>
    <x v="0"/>
    <x v="0"/>
    <x v="168"/>
    <x v="164"/>
    <n v="1174.93"/>
    <n v="47.29"/>
    <n v="31.53"/>
  </r>
  <r>
    <x v="13"/>
    <x v="1"/>
    <x v="1"/>
    <x v="0"/>
    <x v="169"/>
    <x v="164"/>
    <n v="1174.56"/>
    <n v="47.29"/>
    <n v="31.53"/>
  </r>
  <r>
    <x v="13"/>
    <x v="1"/>
    <x v="2"/>
    <x v="0"/>
    <x v="170"/>
    <x v="165"/>
    <n v="1429.92"/>
    <n v="57.53"/>
    <n v="38.36"/>
  </r>
  <r>
    <x v="13"/>
    <x v="1"/>
    <x v="3"/>
    <x v="0"/>
    <x v="171"/>
    <x v="166"/>
    <n v="1730.19"/>
    <n v="69.599999999999994"/>
    <n v="46.4"/>
  </r>
  <r>
    <x v="13"/>
    <x v="1"/>
    <x v="4"/>
    <x v="0"/>
    <x v="172"/>
    <x v="167"/>
    <n v="1990.26"/>
    <n v="80.069999999999993"/>
    <n v="53.38"/>
  </r>
  <r>
    <x v="13"/>
    <x v="1"/>
    <x v="5"/>
    <x v="0"/>
    <x v="173"/>
    <x v="168"/>
    <n v="1975.92"/>
    <n v="79.52"/>
    <n v="53.01"/>
  </r>
  <r>
    <x v="13"/>
    <x v="1"/>
    <x v="6"/>
    <x v="0"/>
    <x v="174"/>
    <x v="169"/>
    <n v="1968.17"/>
    <n v="79.27"/>
    <n v="52.85"/>
  </r>
  <r>
    <x v="14"/>
    <x v="1"/>
    <x v="0"/>
    <x v="0"/>
    <x v="175"/>
    <x v="170"/>
    <n v="10.220000000000001"/>
    <n v="0.41"/>
    <n v="0.27"/>
  </r>
  <r>
    <x v="14"/>
    <x v="1"/>
    <x v="1"/>
    <x v="0"/>
    <x v="176"/>
    <x v="26"/>
    <n v="5.47"/>
    <n v="0.22"/>
    <n v="0.15"/>
  </r>
  <r>
    <x v="14"/>
    <x v="1"/>
    <x v="2"/>
    <x v="0"/>
    <x v="177"/>
    <x v="171"/>
    <n v="13.59"/>
    <n v="0.55000000000000004"/>
    <n v="0.37"/>
  </r>
  <r>
    <x v="14"/>
    <x v="1"/>
    <x v="3"/>
    <x v="0"/>
    <x v="178"/>
    <x v="172"/>
    <n v="9.44"/>
    <n v="0.38"/>
    <n v="0.25"/>
  </r>
  <r>
    <x v="14"/>
    <x v="1"/>
    <x v="4"/>
    <x v="0"/>
    <x v="179"/>
    <x v="173"/>
    <n v="15.56"/>
    <n v="0.63"/>
    <n v="0.42"/>
  </r>
  <r>
    <x v="14"/>
    <x v="1"/>
    <x v="5"/>
    <x v="0"/>
    <x v="180"/>
    <x v="174"/>
    <n v="29.31"/>
    <n v="1.19"/>
    <n v="0.79"/>
  </r>
  <r>
    <x v="14"/>
    <x v="1"/>
    <x v="6"/>
    <x v="0"/>
    <x v="181"/>
    <x v="175"/>
    <n v="29.4"/>
    <n v="1.19"/>
    <n v="0.8"/>
  </r>
  <r>
    <x v="0"/>
    <x v="2"/>
    <x v="0"/>
    <x v="0"/>
    <x v="182"/>
    <x v="176"/>
    <n v="1008.57"/>
    <n v="83.57"/>
    <n v="23.88"/>
  </r>
  <r>
    <x v="0"/>
    <x v="2"/>
    <x v="1"/>
    <x v="0"/>
    <x v="183"/>
    <x v="177"/>
    <n v="811.24"/>
    <n v="66.790000000000006"/>
    <n v="19.079999999999998"/>
  </r>
  <r>
    <x v="0"/>
    <x v="2"/>
    <x v="2"/>
    <x v="0"/>
    <x v="184"/>
    <x v="178"/>
    <n v="826.95"/>
    <n v="68.2"/>
    <n v="19.489999999999998"/>
  </r>
  <r>
    <x v="0"/>
    <x v="2"/>
    <x v="3"/>
    <x v="0"/>
    <x v="185"/>
    <x v="179"/>
    <n v="1165.43"/>
    <n v="97.36"/>
    <n v="27.88"/>
  </r>
  <r>
    <x v="0"/>
    <x v="2"/>
    <x v="4"/>
    <x v="0"/>
    <x v="186"/>
    <x v="180"/>
    <n v="1241.17"/>
    <n v="110.41"/>
    <n v="32.68"/>
  </r>
  <r>
    <x v="0"/>
    <x v="2"/>
    <x v="5"/>
    <x v="0"/>
    <x v="187"/>
    <x v="181"/>
    <n v="1341.55"/>
    <n v="120.82"/>
    <n v="35.950000000000003"/>
  </r>
  <r>
    <x v="0"/>
    <x v="2"/>
    <x v="6"/>
    <x v="0"/>
    <x v="188"/>
    <x v="182"/>
    <n v="1100.02"/>
    <n v="98.19"/>
    <n v="29.11"/>
  </r>
  <r>
    <x v="1"/>
    <x v="2"/>
    <x v="0"/>
    <x v="0"/>
    <x v="189"/>
    <x v="183"/>
    <n v="389.73"/>
    <n v="32.75"/>
    <n v="9.36"/>
  </r>
  <r>
    <x v="1"/>
    <x v="2"/>
    <x v="1"/>
    <x v="0"/>
    <x v="190"/>
    <x v="184"/>
    <n v="319.02999999999997"/>
    <n v="27.18"/>
    <n v="7.76"/>
  </r>
  <r>
    <x v="1"/>
    <x v="2"/>
    <x v="2"/>
    <x v="0"/>
    <x v="191"/>
    <x v="185"/>
    <n v="350.21"/>
    <n v="29.87"/>
    <n v="8.5399999999999991"/>
  </r>
  <r>
    <x v="1"/>
    <x v="2"/>
    <x v="3"/>
    <x v="0"/>
    <x v="192"/>
    <x v="186"/>
    <n v="452.05"/>
    <n v="38.78"/>
    <n v="11.14"/>
  </r>
  <r>
    <x v="1"/>
    <x v="2"/>
    <x v="4"/>
    <x v="0"/>
    <x v="193"/>
    <x v="187"/>
    <n v="415.79"/>
    <n v="39.21"/>
    <n v="11.85"/>
  </r>
  <r>
    <x v="1"/>
    <x v="2"/>
    <x v="5"/>
    <x v="0"/>
    <x v="194"/>
    <x v="188"/>
    <n v="382.31"/>
    <n v="36.11"/>
    <n v="10.94"/>
  </r>
  <r>
    <x v="1"/>
    <x v="2"/>
    <x v="6"/>
    <x v="0"/>
    <x v="195"/>
    <x v="189"/>
    <n v="376.1"/>
    <n v="36.78"/>
    <n v="11.26"/>
  </r>
  <r>
    <x v="2"/>
    <x v="2"/>
    <x v="0"/>
    <x v="0"/>
    <x v="196"/>
    <x v="190"/>
    <n v="338.32"/>
    <n v="28.74"/>
    <n v="8.2100000000000009"/>
  </r>
  <r>
    <x v="2"/>
    <x v="2"/>
    <x v="1"/>
    <x v="0"/>
    <x v="197"/>
    <x v="191"/>
    <n v="229.47"/>
    <n v="19.48"/>
    <n v="5.57"/>
  </r>
  <r>
    <x v="2"/>
    <x v="2"/>
    <x v="2"/>
    <x v="0"/>
    <x v="198"/>
    <x v="192"/>
    <n v="271.04000000000002"/>
    <n v="23.03"/>
    <n v="6.58"/>
  </r>
  <r>
    <x v="2"/>
    <x v="2"/>
    <x v="3"/>
    <x v="0"/>
    <x v="199"/>
    <x v="193"/>
    <n v="336.88"/>
    <n v="28.91"/>
    <n v="8.2799999999999994"/>
  </r>
  <r>
    <x v="2"/>
    <x v="2"/>
    <x v="4"/>
    <x v="0"/>
    <x v="200"/>
    <x v="194"/>
    <n v="356.47"/>
    <n v="31.47"/>
    <n v="9.2200000000000006"/>
  </r>
  <r>
    <x v="2"/>
    <x v="2"/>
    <x v="5"/>
    <x v="0"/>
    <x v="201"/>
    <x v="195"/>
    <n v="367.5"/>
    <n v="32.67"/>
    <n v="9.56"/>
  </r>
  <r>
    <x v="2"/>
    <x v="2"/>
    <x v="6"/>
    <x v="0"/>
    <x v="202"/>
    <x v="196"/>
    <n v="305.8"/>
    <n v="27.14"/>
    <n v="7.95"/>
  </r>
  <r>
    <x v="3"/>
    <x v="2"/>
    <x v="0"/>
    <x v="0"/>
    <x v="203"/>
    <x v="197"/>
    <n v="837.19"/>
    <n v="68.430000000000007"/>
    <n v="19.55"/>
  </r>
  <r>
    <x v="3"/>
    <x v="2"/>
    <x v="1"/>
    <x v="0"/>
    <x v="204"/>
    <x v="198"/>
    <n v="976.82"/>
    <n v="79.760000000000005"/>
    <n v="22.79"/>
  </r>
  <r>
    <x v="3"/>
    <x v="2"/>
    <x v="2"/>
    <x v="0"/>
    <x v="205"/>
    <x v="199"/>
    <n v="1024.96"/>
    <n v="83.54"/>
    <n v="23.87"/>
  </r>
  <r>
    <x v="3"/>
    <x v="2"/>
    <x v="3"/>
    <x v="0"/>
    <x v="206"/>
    <x v="200"/>
    <n v="1003.57"/>
    <n v="82.21"/>
    <n v="23.52"/>
  </r>
  <r>
    <x v="3"/>
    <x v="2"/>
    <x v="4"/>
    <x v="0"/>
    <x v="207"/>
    <x v="201"/>
    <n v="1152.6300000000001"/>
    <n v="97.09"/>
    <n v="28.28"/>
  </r>
  <r>
    <x v="3"/>
    <x v="2"/>
    <x v="5"/>
    <x v="0"/>
    <x v="208"/>
    <x v="202"/>
    <n v="1163.05"/>
    <n v="98.41"/>
    <n v="28.7"/>
  </r>
  <r>
    <x v="3"/>
    <x v="2"/>
    <x v="6"/>
    <x v="0"/>
    <x v="209"/>
    <x v="203"/>
    <n v="1083.69"/>
    <n v="92"/>
    <n v="26.86"/>
  </r>
  <r>
    <x v="4"/>
    <x v="2"/>
    <x v="0"/>
    <x v="0"/>
    <x v="210"/>
    <x v="204"/>
    <n v="967.93"/>
    <n v="79.540000000000006"/>
    <n v="22.72"/>
  </r>
  <r>
    <x v="4"/>
    <x v="2"/>
    <x v="1"/>
    <x v="0"/>
    <x v="211"/>
    <x v="205"/>
    <n v="1020.92"/>
    <n v="83.87"/>
    <n v="23.96"/>
  </r>
  <r>
    <x v="4"/>
    <x v="2"/>
    <x v="2"/>
    <x v="0"/>
    <x v="212"/>
    <x v="206"/>
    <n v="1124.3900000000001"/>
    <n v="92.7"/>
    <n v="26.48"/>
  </r>
  <r>
    <x v="4"/>
    <x v="2"/>
    <x v="3"/>
    <x v="0"/>
    <x v="213"/>
    <x v="207"/>
    <n v="1223.44"/>
    <n v="101.89"/>
    <n v="29.24"/>
  </r>
  <r>
    <x v="4"/>
    <x v="2"/>
    <x v="4"/>
    <x v="0"/>
    <x v="214"/>
    <x v="208"/>
    <n v="1159.48"/>
    <n v="106.49"/>
    <n v="32.270000000000003"/>
  </r>
  <r>
    <x v="4"/>
    <x v="2"/>
    <x v="5"/>
    <x v="0"/>
    <x v="215"/>
    <x v="209"/>
    <n v="1252.1600000000001"/>
    <n v="113.45"/>
    <n v="34.19"/>
  </r>
  <r>
    <x v="4"/>
    <x v="2"/>
    <x v="6"/>
    <x v="0"/>
    <x v="216"/>
    <x v="210"/>
    <n v="1257.32"/>
    <n v="115.78"/>
    <n v="35.11"/>
  </r>
  <r>
    <x v="5"/>
    <x v="2"/>
    <x v="0"/>
    <x v="0"/>
    <x v="217"/>
    <x v="211"/>
    <n v="508.61"/>
    <n v="41.43"/>
    <n v="11.84"/>
  </r>
  <r>
    <x v="5"/>
    <x v="2"/>
    <x v="1"/>
    <x v="0"/>
    <x v="218"/>
    <x v="212"/>
    <n v="530.79999999999995"/>
    <n v="43.22"/>
    <n v="12.35"/>
  </r>
  <r>
    <x v="5"/>
    <x v="2"/>
    <x v="2"/>
    <x v="0"/>
    <x v="219"/>
    <x v="213"/>
    <n v="541.67999999999995"/>
    <n v="44.2"/>
    <n v="12.63"/>
  </r>
  <r>
    <x v="5"/>
    <x v="2"/>
    <x v="3"/>
    <x v="0"/>
    <x v="220"/>
    <x v="214"/>
    <n v="542.6"/>
    <n v="44.42"/>
    <n v="12.72"/>
  </r>
  <r>
    <x v="5"/>
    <x v="2"/>
    <x v="4"/>
    <x v="0"/>
    <x v="221"/>
    <x v="215"/>
    <n v="582.83000000000004"/>
    <n v="49.54"/>
    <n v="14.48"/>
  </r>
  <r>
    <x v="5"/>
    <x v="2"/>
    <x v="5"/>
    <x v="0"/>
    <x v="222"/>
    <x v="216"/>
    <n v="482.62"/>
    <n v="40.79"/>
    <n v="11.9"/>
  </r>
  <r>
    <x v="5"/>
    <x v="2"/>
    <x v="6"/>
    <x v="0"/>
    <x v="223"/>
    <x v="217"/>
    <n v="585.66"/>
    <n v="49.22"/>
    <n v="14.33"/>
  </r>
  <r>
    <x v="6"/>
    <x v="2"/>
    <x v="0"/>
    <x v="0"/>
    <x v="224"/>
    <x v="218"/>
    <n v="248.95"/>
    <n v="20.2"/>
    <n v="5.77"/>
  </r>
  <r>
    <x v="6"/>
    <x v="2"/>
    <x v="1"/>
    <x v="0"/>
    <x v="225"/>
    <x v="219"/>
    <n v="233.11"/>
    <n v="18.88"/>
    <n v="5.39"/>
  </r>
  <r>
    <x v="6"/>
    <x v="2"/>
    <x v="2"/>
    <x v="0"/>
    <x v="226"/>
    <x v="220"/>
    <n v="240.91"/>
    <n v="19.489999999999998"/>
    <n v="5.57"/>
  </r>
  <r>
    <x v="6"/>
    <x v="2"/>
    <x v="3"/>
    <x v="0"/>
    <x v="227"/>
    <x v="221"/>
    <n v="115.05"/>
    <n v="9.3000000000000007"/>
    <n v="2.66"/>
  </r>
  <r>
    <x v="6"/>
    <x v="2"/>
    <x v="4"/>
    <x v="0"/>
    <x v="228"/>
    <x v="222"/>
    <n v="114.47"/>
    <n v="9.92"/>
    <n v="2.93"/>
  </r>
  <r>
    <x v="6"/>
    <x v="2"/>
    <x v="5"/>
    <x v="0"/>
    <x v="229"/>
    <x v="223"/>
    <n v="113.85"/>
    <n v="9.24"/>
    <n v="2.64"/>
  </r>
  <r>
    <x v="6"/>
    <x v="2"/>
    <x v="6"/>
    <x v="0"/>
    <x v="230"/>
    <x v="224"/>
    <n v="91.75"/>
    <n v="7.42"/>
    <n v="2.12"/>
  </r>
  <r>
    <x v="7"/>
    <x v="2"/>
    <x v="0"/>
    <x v="0"/>
    <x v="231"/>
    <x v="225"/>
    <n v="4770.4799999999996"/>
    <n v="182.72"/>
    <n v="121.81"/>
  </r>
  <r>
    <x v="7"/>
    <x v="2"/>
    <x v="1"/>
    <x v="0"/>
    <x v="232"/>
    <x v="226"/>
    <n v="4849.74"/>
    <n v="184.88"/>
    <n v="123.25"/>
  </r>
  <r>
    <x v="7"/>
    <x v="2"/>
    <x v="2"/>
    <x v="0"/>
    <x v="233"/>
    <x v="227"/>
    <n v="5984.76"/>
    <n v="228.79"/>
    <n v="152.53"/>
  </r>
  <r>
    <x v="7"/>
    <x v="2"/>
    <x v="3"/>
    <x v="0"/>
    <x v="234"/>
    <x v="228"/>
    <n v="6622.05"/>
    <n v="255.58"/>
    <n v="171.17"/>
  </r>
  <r>
    <x v="7"/>
    <x v="2"/>
    <x v="4"/>
    <x v="0"/>
    <x v="235"/>
    <x v="229"/>
    <n v="4492.8599999999997"/>
    <n v="204.62"/>
    <n v="149.33000000000001"/>
  </r>
  <r>
    <x v="7"/>
    <x v="2"/>
    <x v="5"/>
    <x v="0"/>
    <x v="236"/>
    <x v="230"/>
    <n v="4140.1499999999996"/>
    <n v="189.02"/>
    <n v="137.72"/>
  </r>
  <r>
    <x v="7"/>
    <x v="2"/>
    <x v="6"/>
    <x v="0"/>
    <x v="237"/>
    <x v="231"/>
    <n v="4143.8100000000004"/>
    <n v="187.38"/>
    <n v="136.07"/>
  </r>
  <r>
    <x v="8"/>
    <x v="2"/>
    <x v="0"/>
    <x v="0"/>
    <x v="238"/>
    <x v="232"/>
    <n v="475.63"/>
    <n v="17.329999999999998"/>
    <n v="11.55"/>
  </r>
  <r>
    <x v="8"/>
    <x v="2"/>
    <x v="1"/>
    <x v="0"/>
    <x v="239"/>
    <x v="127"/>
    <n v="480.03"/>
    <n v="17.77"/>
    <n v="11.85"/>
  </r>
  <r>
    <x v="8"/>
    <x v="2"/>
    <x v="2"/>
    <x v="0"/>
    <x v="240"/>
    <x v="233"/>
    <n v="670.14"/>
    <n v="24.71"/>
    <n v="16.48"/>
  </r>
  <r>
    <x v="8"/>
    <x v="2"/>
    <x v="3"/>
    <x v="0"/>
    <x v="241"/>
    <x v="234"/>
    <n v="823.17"/>
    <n v="31.21"/>
    <n v="21.02"/>
  </r>
  <r>
    <x v="8"/>
    <x v="2"/>
    <x v="4"/>
    <x v="0"/>
    <x v="242"/>
    <x v="235"/>
    <n v="647.63"/>
    <n v="38.130000000000003"/>
    <n v="30.67"/>
  </r>
  <r>
    <x v="8"/>
    <x v="2"/>
    <x v="5"/>
    <x v="0"/>
    <x v="243"/>
    <x v="236"/>
    <n v="725.5"/>
    <n v="42.65"/>
    <n v="34.229999999999997"/>
  </r>
  <r>
    <x v="8"/>
    <x v="2"/>
    <x v="6"/>
    <x v="0"/>
    <x v="244"/>
    <x v="237"/>
    <n v="915.82"/>
    <n v="50.35"/>
    <n v="39.700000000000003"/>
  </r>
  <r>
    <x v="9"/>
    <x v="2"/>
    <x v="0"/>
    <x v="0"/>
    <x v="245"/>
    <x v="238"/>
    <n v="247.6"/>
    <n v="9.41"/>
    <n v="6.27"/>
  </r>
  <r>
    <x v="9"/>
    <x v="2"/>
    <x v="1"/>
    <x v="0"/>
    <x v="246"/>
    <x v="239"/>
    <n v="336.03"/>
    <n v="12.69"/>
    <n v="8.4600000000000009"/>
  </r>
  <r>
    <x v="9"/>
    <x v="2"/>
    <x v="2"/>
    <x v="0"/>
    <x v="247"/>
    <x v="240"/>
    <n v="378.82"/>
    <n v="14.37"/>
    <n v="9.58"/>
  </r>
  <r>
    <x v="9"/>
    <x v="2"/>
    <x v="3"/>
    <x v="0"/>
    <x v="248"/>
    <x v="241"/>
    <n v="346.9"/>
    <n v="13.84"/>
    <n v="9.4600000000000009"/>
  </r>
  <r>
    <x v="9"/>
    <x v="2"/>
    <x v="4"/>
    <x v="0"/>
    <x v="249"/>
    <x v="242"/>
    <n v="449.62"/>
    <n v="25.86"/>
    <n v="20.37"/>
  </r>
  <r>
    <x v="9"/>
    <x v="2"/>
    <x v="5"/>
    <x v="0"/>
    <x v="250"/>
    <x v="243"/>
    <n v="476.11"/>
    <n v="24.21"/>
    <n v="18.25"/>
  </r>
  <r>
    <x v="9"/>
    <x v="2"/>
    <x v="6"/>
    <x v="0"/>
    <x v="251"/>
    <x v="244"/>
    <n v="646"/>
    <n v="34.159999999999997"/>
    <n v="26.02"/>
  </r>
  <r>
    <x v="10"/>
    <x v="2"/>
    <x v="0"/>
    <x v="0"/>
    <x v="252"/>
    <x v="245"/>
    <n v="8.84"/>
    <n v="0.31"/>
    <n v="0.21"/>
  </r>
  <r>
    <x v="10"/>
    <x v="2"/>
    <x v="1"/>
    <x v="0"/>
    <x v="253"/>
    <x v="114"/>
    <n v="16.52"/>
    <n v="0.59"/>
    <n v="0.39"/>
  </r>
  <r>
    <x v="10"/>
    <x v="2"/>
    <x v="2"/>
    <x v="0"/>
    <x v="254"/>
    <x v="246"/>
    <n v="31.5"/>
    <n v="1.1299999999999999"/>
    <n v="0.75"/>
  </r>
  <r>
    <x v="10"/>
    <x v="2"/>
    <x v="3"/>
    <x v="0"/>
    <x v="255"/>
    <x v="247"/>
    <n v="10.54"/>
    <n v="0.37"/>
    <n v="0.25"/>
  </r>
  <r>
    <x v="10"/>
    <x v="2"/>
    <x v="4"/>
    <x v="0"/>
    <x v="256"/>
    <x v="248"/>
    <n v="18.940000000000001"/>
    <n v="0.67"/>
    <n v="0.45"/>
  </r>
  <r>
    <x v="10"/>
    <x v="2"/>
    <x v="5"/>
    <x v="0"/>
    <x v="257"/>
    <x v="249"/>
    <n v="17.41"/>
    <n v="0.61"/>
    <n v="0.41"/>
  </r>
  <r>
    <x v="10"/>
    <x v="2"/>
    <x v="6"/>
    <x v="0"/>
    <x v="258"/>
    <x v="173"/>
    <n v="18.059999999999999"/>
    <n v="0.63"/>
    <n v="0.42"/>
  </r>
  <r>
    <x v="11"/>
    <x v="2"/>
    <x v="0"/>
    <x v="0"/>
    <x v="7"/>
    <x v="7"/>
    <n v="0"/>
    <n v="0"/>
    <n v="0"/>
  </r>
  <r>
    <x v="11"/>
    <x v="2"/>
    <x v="1"/>
    <x v="0"/>
    <x v="7"/>
    <x v="7"/>
    <n v="0"/>
    <n v="0"/>
    <n v="0"/>
  </r>
  <r>
    <x v="11"/>
    <x v="2"/>
    <x v="2"/>
    <x v="0"/>
    <x v="7"/>
    <x v="7"/>
    <n v="0"/>
    <n v="0"/>
    <n v="0"/>
  </r>
  <r>
    <x v="11"/>
    <x v="2"/>
    <x v="3"/>
    <x v="0"/>
    <x v="7"/>
    <x v="7"/>
    <n v="0"/>
    <n v="0"/>
    <n v="0"/>
  </r>
  <r>
    <x v="11"/>
    <x v="2"/>
    <x v="4"/>
    <x v="0"/>
    <x v="7"/>
    <x v="7"/>
    <n v="0"/>
    <n v="0"/>
    <n v="0"/>
  </r>
  <r>
    <x v="11"/>
    <x v="2"/>
    <x v="5"/>
    <x v="0"/>
    <x v="7"/>
    <x v="7"/>
    <n v="0"/>
    <n v="0"/>
    <n v="0"/>
  </r>
  <r>
    <x v="11"/>
    <x v="2"/>
    <x v="6"/>
    <x v="0"/>
    <x v="7"/>
    <x v="7"/>
    <n v="0"/>
    <n v="0"/>
    <n v="0"/>
  </r>
  <r>
    <x v="12"/>
    <x v="2"/>
    <x v="0"/>
    <x v="0"/>
    <x v="259"/>
    <x v="250"/>
    <n v="24.43"/>
    <n v="2.0499999999999998"/>
    <n v="0.59"/>
  </r>
  <r>
    <x v="12"/>
    <x v="2"/>
    <x v="1"/>
    <x v="0"/>
    <x v="260"/>
    <x v="251"/>
    <n v="39.81"/>
    <n v="3.25"/>
    <n v="0.93"/>
  </r>
  <r>
    <x v="12"/>
    <x v="2"/>
    <x v="2"/>
    <x v="0"/>
    <x v="261"/>
    <x v="252"/>
    <n v="47.4"/>
    <n v="3.88"/>
    <n v="1.1100000000000001"/>
  </r>
  <r>
    <x v="12"/>
    <x v="2"/>
    <x v="3"/>
    <x v="0"/>
    <x v="262"/>
    <x v="253"/>
    <n v="72.81"/>
    <n v="6.09"/>
    <n v="1.75"/>
  </r>
  <r>
    <x v="12"/>
    <x v="2"/>
    <x v="4"/>
    <x v="0"/>
    <x v="263"/>
    <x v="254"/>
    <n v="29.68"/>
    <n v="2.5299999999999998"/>
    <n v="0.74"/>
  </r>
  <r>
    <x v="12"/>
    <x v="2"/>
    <x v="5"/>
    <x v="0"/>
    <x v="264"/>
    <x v="255"/>
    <n v="62.44"/>
    <n v="5.61"/>
    <n v="1.67"/>
  </r>
  <r>
    <x v="12"/>
    <x v="2"/>
    <x v="6"/>
    <x v="0"/>
    <x v="265"/>
    <x v="256"/>
    <n v="75.83"/>
    <n v="6.98"/>
    <n v="2.1"/>
  </r>
  <r>
    <x v="13"/>
    <x v="2"/>
    <x v="0"/>
    <x v="0"/>
    <x v="266"/>
    <x v="257"/>
    <n v="2143.92"/>
    <n v="174.16"/>
    <n v="49.76"/>
  </r>
  <r>
    <x v="13"/>
    <x v="2"/>
    <x v="1"/>
    <x v="0"/>
    <x v="267"/>
    <x v="258"/>
    <n v="2246.4"/>
    <n v="182.19"/>
    <n v="52.05"/>
  </r>
  <r>
    <x v="13"/>
    <x v="2"/>
    <x v="2"/>
    <x v="0"/>
    <x v="268"/>
    <x v="259"/>
    <n v="2381.77"/>
    <n v="193.03"/>
    <n v="55.15"/>
  </r>
  <r>
    <x v="13"/>
    <x v="2"/>
    <x v="3"/>
    <x v="0"/>
    <x v="269"/>
    <x v="260"/>
    <n v="2715.87"/>
    <n v="222.37"/>
    <n v="63.99"/>
  </r>
  <r>
    <x v="13"/>
    <x v="2"/>
    <x v="4"/>
    <x v="0"/>
    <x v="270"/>
    <x v="261"/>
    <n v="2917.27"/>
    <n v="289.63"/>
    <n v="91.28"/>
  </r>
  <r>
    <x v="13"/>
    <x v="2"/>
    <x v="5"/>
    <x v="0"/>
    <x v="271"/>
    <x v="262"/>
    <n v="3083.73"/>
    <n v="322.39999999999998"/>
    <n v="103.64"/>
  </r>
  <r>
    <x v="13"/>
    <x v="2"/>
    <x v="6"/>
    <x v="0"/>
    <x v="272"/>
    <x v="263"/>
    <n v="3111.97"/>
    <n v="319.8"/>
    <n v="102.21"/>
  </r>
  <r>
    <x v="14"/>
    <x v="2"/>
    <x v="0"/>
    <x v="0"/>
    <x v="273"/>
    <x v="264"/>
    <n v="35.43"/>
    <n v="2.91"/>
    <n v="0.83"/>
  </r>
  <r>
    <x v="14"/>
    <x v="2"/>
    <x v="1"/>
    <x v="0"/>
    <x v="274"/>
    <x v="265"/>
    <n v="12.84"/>
    <n v="1.06"/>
    <n v="0.3"/>
  </r>
  <r>
    <x v="14"/>
    <x v="2"/>
    <x v="2"/>
    <x v="0"/>
    <x v="275"/>
    <x v="266"/>
    <n v="51.87"/>
    <n v="4.2"/>
    <n v="1.2"/>
  </r>
  <r>
    <x v="14"/>
    <x v="2"/>
    <x v="3"/>
    <x v="0"/>
    <x v="276"/>
    <x v="267"/>
    <n v="18.02"/>
    <n v="1.48"/>
    <n v="0.42"/>
  </r>
  <r>
    <x v="14"/>
    <x v="2"/>
    <x v="4"/>
    <x v="0"/>
    <x v="277"/>
    <x v="268"/>
    <n v="14.02"/>
    <n v="1.35"/>
    <n v="0.42"/>
  </r>
  <r>
    <x v="14"/>
    <x v="2"/>
    <x v="5"/>
    <x v="0"/>
    <x v="278"/>
    <x v="269"/>
    <n v="48.44"/>
    <n v="4.66"/>
    <n v="1.44"/>
  </r>
  <r>
    <x v="14"/>
    <x v="2"/>
    <x v="6"/>
    <x v="0"/>
    <x v="279"/>
    <x v="270"/>
    <n v="60.24"/>
    <n v="6.08"/>
    <n v="1.92"/>
  </r>
  <r>
    <x v="0"/>
    <x v="3"/>
    <x v="0"/>
    <x v="0"/>
    <x v="280"/>
    <x v="271"/>
    <n v="2734.18"/>
    <n v="398.68"/>
    <n v="228.88"/>
  </r>
  <r>
    <x v="0"/>
    <x v="3"/>
    <x v="1"/>
    <x v="0"/>
    <x v="281"/>
    <x v="272"/>
    <n v="2510.11"/>
    <n v="370.77"/>
    <n v="215.45"/>
  </r>
  <r>
    <x v="0"/>
    <x v="3"/>
    <x v="2"/>
    <x v="0"/>
    <x v="282"/>
    <x v="273"/>
    <n v="2113.62"/>
    <n v="312.95999999999998"/>
    <n v="182.27"/>
  </r>
  <r>
    <x v="0"/>
    <x v="3"/>
    <x v="3"/>
    <x v="0"/>
    <x v="283"/>
    <x v="274"/>
    <n v="2223.79"/>
    <n v="328.8"/>
    <n v="189.37"/>
  </r>
  <r>
    <x v="0"/>
    <x v="3"/>
    <x v="4"/>
    <x v="0"/>
    <x v="284"/>
    <x v="275"/>
    <n v="2312.94"/>
    <n v="366.29"/>
    <n v="206.53"/>
  </r>
  <r>
    <x v="0"/>
    <x v="3"/>
    <x v="5"/>
    <x v="0"/>
    <x v="285"/>
    <x v="276"/>
    <n v="2606.9299999999998"/>
    <n v="415.17"/>
    <n v="232.73"/>
  </r>
  <r>
    <x v="0"/>
    <x v="3"/>
    <x v="6"/>
    <x v="0"/>
    <x v="286"/>
    <x v="277"/>
    <n v="2713.04"/>
    <n v="427.56"/>
    <n v="242.17"/>
  </r>
  <r>
    <x v="1"/>
    <x v="3"/>
    <x v="0"/>
    <x v="0"/>
    <x v="287"/>
    <x v="278"/>
    <n v="686.96"/>
    <n v="97.46"/>
    <n v="54.47"/>
  </r>
  <r>
    <x v="1"/>
    <x v="3"/>
    <x v="1"/>
    <x v="0"/>
    <x v="288"/>
    <x v="279"/>
    <n v="866.25"/>
    <n v="124.52"/>
    <n v="70.5"/>
  </r>
  <r>
    <x v="1"/>
    <x v="3"/>
    <x v="2"/>
    <x v="0"/>
    <x v="289"/>
    <x v="280"/>
    <n v="945.22"/>
    <n v="136.24"/>
    <n v="77.349999999999994"/>
  </r>
  <r>
    <x v="1"/>
    <x v="3"/>
    <x v="3"/>
    <x v="0"/>
    <x v="290"/>
    <x v="281"/>
    <n v="923.25"/>
    <n v="134.18"/>
    <n v="75.44"/>
  </r>
  <r>
    <x v="1"/>
    <x v="3"/>
    <x v="4"/>
    <x v="0"/>
    <x v="291"/>
    <x v="282"/>
    <n v="1044.51"/>
    <n v="169.4"/>
    <n v="90.64"/>
  </r>
  <r>
    <x v="1"/>
    <x v="3"/>
    <x v="5"/>
    <x v="0"/>
    <x v="292"/>
    <x v="283"/>
    <n v="918.46"/>
    <n v="146.4"/>
    <n v="77.010000000000005"/>
  </r>
  <r>
    <x v="1"/>
    <x v="3"/>
    <x v="6"/>
    <x v="0"/>
    <x v="293"/>
    <x v="284"/>
    <n v="1014.65"/>
    <n v="162.11000000000001"/>
    <n v="86.15"/>
  </r>
  <r>
    <x v="2"/>
    <x v="3"/>
    <x v="0"/>
    <x v="0"/>
    <x v="294"/>
    <x v="285"/>
    <n v="1661.44"/>
    <n v="248.37"/>
    <n v="145.91999999999999"/>
  </r>
  <r>
    <x v="2"/>
    <x v="3"/>
    <x v="1"/>
    <x v="0"/>
    <x v="295"/>
    <x v="286"/>
    <n v="1605.16"/>
    <n v="241.14"/>
    <n v="142.31"/>
  </r>
  <r>
    <x v="2"/>
    <x v="3"/>
    <x v="2"/>
    <x v="0"/>
    <x v="296"/>
    <x v="287"/>
    <n v="1762.34"/>
    <n v="265.17"/>
    <n v="156.71"/>
  </r>
  <r>
    <x v="2"/>
    <x v="3"/>
    <x v="3"/>
    <x v="0"/>
    <x v="297"/>
    <x v="288"/>
    <n v="1723.59"/>
    <n v="259.57"/>
    <n v="153.30000000000001"/>
  </r>
  <r>
    <x v="2"/>
    <x v="3"/>
    <x v="4"/>
    <x v="0"/>
    <x v="298"/>
    <x v="289"/>
    <n v="1717.74"/>
    <n v="265.31"/>
    <n v="155.07"/>
  </r>
  <r>
    <x v="2"/>
    <x v="3"/>
    <x v="5"/>
    <x v="0"/>
    <x v="299"/>
    <x v="290"/>
    <n v="1976.39"/>
    <n v="305.13"/>
    <n v="179.05"/>
  </r>
  <r>
    <x v="2"/>
    <x v="3"/>
    <x v="6"/>
    <x v="0"/>
    <x v="300"/>
    <x v="291"/>
    <n v="2081.6999999999998"/>
    <n v="322.08"/>
    <n v="188.4"/>
  </r>
  <r>
    <x v="3"/>
    <x v="3"/>
    <x v="0"/>
    <x v="0"/>
    <x v="301"/>
    <x v="292"/>
    <n v="330.46"/>
    <n v="18.71"/>
    <n v="5.34"/>
  </r>
  <r>
    <x v="3"/>
    <x v="3"/>
    <x v="1"/>
    <x v="0"/>
    <x v="302"/>
    <x v="293"/>
    <n v="432.89"/>
    <n v="24.43"/>
    <n v="6.98"/>
  </r>
  <r>
    <x v="3"/>
    <x v="3"/>
    <x v="2"/>
    <x v="0"/>
    <x v="303"/>
    <x v="196"/>
    <n v="465.48"/>
    <n v="25.96"/>
    <n v="7.42"/>
  </r>
  <r>
    <x v="3"/>
    <x v="3"/>
    <x v="3"/>
    <x v="0"/>
    <x v="304"/>
    <x v="294"/>
    <n v="538.75"/>
    <n v="31.68"/>
    <n v="9.06"/>
  </r>
  <r>
    <x v="3"/>
    <x v="3"/>
    <x v="4"/>
    <x v="0"/>
    <x v="305"/>
    <x v="295"/>
    <n v="719.3"/>
    <n v="41.89"/>
    <n v="12.12"/>
  </r>
  <r>
    <x v="3"/>
    <x v="3"/>
    <x v="5"/>
    <x v="0"/>
    <x v="306"/>
    <x v="296"/>
    <n v="649.74"/>
    <n v="37.49"/>
    <n v="10.83"/>
  </r>
  <r>
    <x v="3"/>
    <x v="3"/>
    <x v="6"/>
    <x v="0"/>
    <x v="307"/>
    <x v="297"/>
    <n v="612.37"/>
    <n v="36.840000000000003"/>
    <n v="10.74"/>
  </r>
  <r>
    <x v="4"/>
    <x v="3"/>
    <x v="0"/>
    <x v="0"/>
    <x v="308"/>
    <x v="298"/>
    <n v="467.44"/>
    <n v="71.489999999999995"/>
    <n v="42.86"/>
  </r>
  <r>
    <x v="4"/>
    <x v="3"/>
    <x v="1"/>
    <x v="0"/>
    <x v="309"/>
    <x v="299"/>
    <n v="453.17"/>
    <n v="68.5"/>
    <n v="40.65"/>
  </r>
  <r>
    <x v="4"/>
    <x v="3"/>
    <x v="2"/>
    <x v="0"/>
    <x v="310"/>
    <x v="300"/>
    <n v="529.4"/>
    <n v="79.709999999999994"/>
    <n v="47.14"/>
  </r>
  <r>
    <x v="4"/>
    <x v="3"/>
    <x v="3"/>
    <x v="0"/>
    <x v="311"/>
    <x v="301"/>
    <n v="647.87"/>
    <n v="97.42"/>
    <n v="57.08"/>
  </r>
  <r>
    <x v="4"/>
    <x v="3"/>
    <x v="4"/>
    <x v="0"/>
    <x v="312"/>
    <x v="302"/>
    <n v="563.9"/>
    <n v="93.9"/>
    <n v="53.2"/>
  </r>
  <r>
    <x v="4"/>
    <x v="3"/>
    <x v="5"/>
    <x v="0"/>
    <x v="313"/>
    <x v="303"/>
    <n v="623.12"/>
    <n v="102.94"/>
    <n v="58.96"/>
  </r>
  <r>
    <x v="4"/>
    <x v="3"/>
    <x v="6"/>
    <x v="0"/>
    <x v="314"/>
    <x v="304"/>
    <n v="661.52"/>
    <n v="106.78"/>
    <n v="62.02"/>
  </r>
  <r>
    <x v="5"/>
    <x v="3"/>
    <x v="0"/>
    <x v="0"/>
    <x v="315"/>
    <x v="305"/>
    <n v="196.06"/>
    <n v="29.91"/>
    <n v="17.89"/>
  </r>
  <r>
    <x v="5"/>
    <x v="3"/>
    <x v="1"/>
    <x v="0"/>
    <x v="316"/>
    <x v="306"/>
    <n v="246.41"/>
    <n v="37.479999999999997"/>
    <n v="22.36"/>
  </r>
  <r>
    <x v="5"/>
    <x v="3"/>
    <x v="2"/>
    <x v="0"/>
    <x v="317"/>
    <x v="307"/>
    <n v="256.29000000000002"/>
    <n v="38.840000000000003"/>
    <n v="23.1"/>
  </r>
  <r>
    <x v="5"/>
    <x v="3"/>
    <x v="3"/>
    <x v="0"/>
    <x v="318"/>
    <x v="308"/>
    <n v="361.15"/>
    <n v="54.42"/>
    <n v="32.11"/>
  </r>
  <r>
    <x v="5"/>
    <x v="3"/>
    <x v="4"/>
    <x v="0"/>
    <x v="319"/>
    <x v="309"/>
    <n v="471.94"/>
    <n v="72.73"/>
    <n v="42.55"/>
  </r>
  <r>
    <x v="5"/>
    <x v="3"/>
    <x v="5"/>
    <x v="0"/>
    <x v="320"/>
    <x v="310"/>
    <n v="565.44000000000005"/>
    <n v="86.83"/>
    <n v="51.17"/>
  </r>
  <r>
    <x v="5"/>
    <x v="3"/>
    <x v="6"/>
    <x v="0"/>
    <x v="321"/>
    <x v="311"/>
    <n v="560.53"/>
    <n v="85.82"/>
    <n v="50.49"/>
  </r>
  <r>
    <x v="6"/>
    <x v="3"/>
    <x v="0"/>
    <x v="0"/>
    <x v="322"/>
    <x v="312"/>
    <n v="19.16"/>
    <n v="2.93"/>
    <n v="1.75"/>
  </r>
  <r>
    <x v="6"/>
    <x v="3"/>
    <x v="1"/>
    <x v="0"/>
    <x v="323"/>
    <x v="313"/>
    <n v="16.649999999999999"/>
    <n v="2.5499999999999998"/>
    <n v="1.53"/>
  </r>
  <r>
    <x v="6"/>
    <x v="3"/>
    <x v="2"/>
    <x v="0"/>
    <x v="324"/>
    <x v="314"/>
    <n v="75.62"/>
    <n v="11.56"/>
    <n v="6.93"/>
  </r>
  <r>
    <x v="6"/>
    <x v="3"/>
    <x v="3"/>
    <x v="0"/>
    <x v="325"/>
    <x v="315"/>
    <n v="80.010000000000005"/>
    <n v="12.22"/>
    <n v="7.32"/>
  </r>
  <r>
    <x v="6"/>
    <x v="3"/>
    <x v="4"/>
    <x v="0"/>
    <x v="326"/>
    <x v="316"/>
    <n v="58.01"/>
    <n v="8.85"/>
    <n v="5.3"/>
  </r>
  <r>
    <x v="6"/>
    <x v="3"/>
    <x v="5"/>
    <x v="0"/>
    <x v="327"/>
    <x v="317"/>
    <n v="87.29"/>
    <n v="13.26"/>
    <n v="7.9"/>
  </r>
  <r>
    <x v="6"/>
    <x v="3"/>
    <x v="6"/>
    <x v="0"/>
    <x v="328"/>
    <x v="318"/>
    <n v="75.94"/>
    <n v="11.48"/>
    <n v="6.81"/>
  </r>
  <r>
    <x v="7"/>
    <x v="3"/>
    <x v="0"/>
    <x v="0"/>
    <x v="7"/>
    <x v="7"/>
    <n v="0"/>
    <n v="0"/>
    <n v="0"/>
  </r>
  <r>
    <x v="7"/>
    <x v="3"/>
    <x v="1"/>
    <x v="0"/>
    <x v="7"/>
    <x v="7"/>
    <n v="0"/>
    <n v="0"/>
    <n v="0"/>
  </r>
  <r>
    <x v="7"/>
    <x v="3"/>
    <x v="2"/>
    <x v="0"/>
    <x v="7"/>
    <x v="7"/>
    <n v="0"/>
    <n v="0"/>
    <n v="0"/>
  </r>
  <r>
    <x v="7"/>
    <x v="3"/>
    <x v="3"/>
    <x v="0"/>
    <x v="7"/>
    <x v="7"/>
    <n v="0"/>
    <n v="0"/>
    <n v="0"/>
  </r>
  <r>
    <x v="7"/>
    <x v="3"/>
    <x v="4"/>
    <x v="0"/>
    <x v="7"/>
    <x v="7"/>
    <n v="0"/>
    <n v="0"/>
    <n v="0"/>
  </r>
  <r>
    <x v="7"/>
    <x v="3"/>
    <x v="5"/>
    <x v="0"/>
    <x v="329"/>
    <x v="319"/>
    <n v="2.94"/>
    <n v="0.24"/>
    <n v="0.4"/>
  </r>
  <r>
    <x v="7"/>
    <x v="3"/>
    <x v="6"/>
    <x v="0"/>
    <x v="330"/>
    <x v="320"/>
    <n v="9.01"/>
    <n v="0.73"/>
    <n v="1.24"/>
  </r>
  <r>
    <x v="8"/>
    <x v="3"/>
    <x v="0"/>
    <x v="0"/>
    <x v="331"/>
    <x v="321"/>
    <n v="970.48"/>
    <n v="84.38"/>
    <n v="24.11"/>
  </r>
  <r>
    <x v="8"/>
    <x v="3"/>
    <x v="1"/>
    <x v="0"/>
    <x v="332"/>
    <x v="322"/>
    <n v="960.77"/>
    <n v="82.06"/>
    <n v="23.45"/>
  </r>
  <r>
    <x v="8"/>
    <x v="3"/>
    <x v="2"/>
    <x v="0"/>
    <x v="333"/>
    <x v="323"/>
    <n v="977.55"/>
    <n v="83.39"/>
    <n v="23.83"/>
  </r>
  <r>
    <x v="8"/>
    <x v="3"/>
    <x v="3"/>
    <x v="0"/>
    <x v="334"/>
    <x v="206"/>
    <n v="1075.27"/>
    <n v="93.89"/>
    <n v="27.03"/>
  </r>
  <r>
    <x v="8"/>
    <x v="3"/>
    <x v="4"/>
    <x v="0"/>
    <x v="335"/>
    <x v="324"/>
    <n v="946.92"/>
    <n v="108.93"/>
    <n v="35.4"/>
  </r>
  <r>
    <x v="8"/>
    <x v="3"/>
    <x v="5"/>
    <x v="0"/>
    <x v="336"/>
    <x v="325"/>
    <n v="972.16"/>
    <n v="114.91"/>
    <n v="37.61"/>
  </r>
  <r>
    <x v="8"/>
    <x v="3"/>
    <x v="6"/>
    <x v="0"/>
    <x v="337"/>
    <x v="326"/>
    <n v="935.38"/>
    <n v="107.97"/>
    <n v="35.24"/>
  </r>
  <r>
    <x v="9"/>
    <x v="3"/>
    <x v="0"/>
    <x v="0"/>
    <x v="338"/>
    <x v="327"/>
    <n v="430.71"/>
    <n v="39.979999999999997"/>
    <n v="11.42"/>
  </r>
  <r>
    <x v="9"/>
    <x v="3"/>
    <x v="1"/>
    <x v="0"/>
    <x v="339"/>
    <x v="328"/>
    <n v="647.4"/>
    <n v="60.73"/>
    <n v="17.350000000000001"/>
  </r>
  <r>
    <x v="9"/>
    <x v="3"/>
    <x v="2"/>
    <x v="0"/>
    <x v="340"/>
    <x v="329"/>
    <n v="1081.8699999999999"/>
    <n v="101.19"/>
    <n v="28.91"/>
  </r>
  <r>
    <x v="9"/>
    <x v="3"/>
    <x v="3"/>
    <x v="0"/>
    <x v="341"/>
    <x v="330"/>
    <n v="1158.99"/>
    <n v="111.28"/>
    <n v="32.17"/>
  </r>
  <r>
    <x v="9"/>
    <x v="3"/>
    <x v="4"/>
    <x v="0"/>
    <x v="342"/>
    <x v="331"/>
    <n v="797.61"/>
    <n v="111.33"/>
    <n v="37.71"/>
  </r>
  <r>
    <x v="9"/>
    <x v="3"/>
    <x v="5"/>
    <x v="0"/>
    <x v="343"/>
    <x v="332"/>
    <n v="740.71"/>
    <n v="99.91"/>
    <n v="33.61"/>
  </r>
  <r>
    <x v="9"/>
    <x v="3"/>
    <x v="6"/>
    <x v="0"/>
    <x v="344"/>
    <x v="333"/>
    <n v="735.58"/>
    <n v="97.26"/>
    <n v="32.520000000000003"/>
  </r>
  <r>
    <x v="10"/>
    <x v="3"/>
    <x v="0"/>
    <x v="0"/>
    <x v="7"/>
    <x v="7"/>
    <n v="0"/>
    <n v="0"/>
    <n v="0"/>
  </r>
  <r>
    <x v="10"/>
    <x v="3"/>
    <x v="1"/>
    <x v="0"/>
    <x v="7"/>
    <x v="7"/>
    <n v="0"/>
    <n v="0"/>
    <n v="0"/>
  </r>
  <r>
    <x v="10"/>
    <x v="3"/>
    <x v="2"/>
    <x v="0"/>
    <x v="7"/>
    <x v="7"/>
    <n v="0"/>
    <n v="0"/>
    <n v="0"/>
  </r>
  <r>
    <x v="10"/>
    <x v="3"/>
    <x v="3"/>
    <x v="0"/>
    <x v="7"/>
    <x v="7"/>
    <n v="0"/>
    <n v="0"/>
    <n v="0"/>
  </r>
  <r>
    <x v="10"/>
    <x v="3"/>
    <x v="4"/>
    <x v="0"/>
    <x v="7"/>
    <x v="7"/>
    <n v="0"/>
    <n v="0"/>
    <n v="0"/>
  </r>
  <r>
    <x v="10"/>
    <x v="3"/>
    <x v="5"/>
    <x v="0"/>
    <x v="7"/>
    <x v="7"/>
    <n v="0"/>
    <n v="0"/>
    <n v="0"/>
  </r>
  <r>
    <x v="10"/>
    <x v="3"/>
    <x v="6"/>
    <x v="0"/>
    <x v="7"/>
    <x v="7"/>
    <n v="0"/>
    <n v="0"/>
    <n v="0"/>
  </r>
  <r>
    <x v="11"/>
    <x v="3"/>
    <x v="0"/>
    <x v="0"/>
    <x v="345"/>
    <x v="334"/>
    <n v="78"/>
    <n v="11.52"/>
    <n v="6.69"/>
  </r>
  <r>
    <x v="11"/>
    <x v="3"/>
    <x v="1"/>
    <x v="0"/>
    <x v="346"/>
    <x v="335"/>
    <n v="56.77"/>
    <n v="8.5299999999999994"/>
    <n v="5.04"/>
  </r>
  <r>
    <x v="11"/>
    <x v="3"/>
    <x v="2"/>
    <x v="0"/>
    <x v="347"/>
    <x v="336"/>
    <n v="85.28"/>
    <n v="12.4"/>
    <n v="7.1"/>
  </r>
  <r>
    <x v="11"/>
    <x v="3"/>
    <x v="3"/>
    <x v="0"/>
    <x v="348"/>
    <x v="337"/>
    <n v="101.64"/>
    <n v="14.72"/>
    <n v="8.39"/>
  </r>
  <r>
    <x v="11"/>
    <x v="3"/>
    <x v="4"/>
    <x v="0"/>
    <x v="349"/>
    <x v="338"/>
    <n v="42.62"/>
    <n v="6.61"/>
    <n v="3.79"/>
  </r>
  <r>
    <x v="11"/>
    <x v="3"/>
    <x v="5"/>
    <x v="0"/>
    <x v="350"/>
    <x v="339"/>
    <n v="90.23"/>
    <n v="14.26"/>
    <n v="8.17"/>
  </r>
  <r>
    <x v="11"/>
    <x v="3"/>
    <x v="6"/>
    <x v="0"/>
    <x v="351"/>
    <x v="340"/>
    <n v="106.72"/>
    <n v="17.399999999999999"/>
    <n v="9.43"/>
  </r>
  <r>
    <x v="12"/>
    <x v="3"/>
    <x v="0"/>
    <x v="0"/>
    <x v="352"/>
    <x v="341"/>
    <n v="62.56"/>
    <n v="9.36"/>
    <n v="5.5"/>
  </r>
  <r>
    <x v="12"/>
    <x v="3"/>
    <x v="1"/>
    <x v="0"/>
    <x v="353"/>
    <x v="342"/>
    <n v="144.46"/>
    <n v="21.93"/>
    <n v="13.06"/>
  </r>
  <r>
    <x v="12"/>
    <x v="3"/>
    <x v="2"/>
    <x v="0"/>
    <x v="354"/>
    <x v="343"/>
    <n v="196.09"/>
    <n v="29.65"/>
    <n v="17.600000000000001"/>
  </r>
  <r>
    <x v="12"/>
    <x v="3"/>
    <x v="3"/>
    <x v="0"/>
    <x v="355"/>
    <x v="344"/>
    <n v="173.33"/>
    <n v="25.55"/>
    <n v="14.79"/>
  </r>
  <r>
    <x v="12"/>
    <x v="3"/>
    <x v="4"/>
    <x v="0"/>
    <x v="356"/>
    <x v="345"/>
    <n v="143.75"/>
    <n v="22.68"/>
    <n v="13.05"/>
  </r>
  <r>
    <x v="12"/>
    <x v="3"/>
    <x v="5"/>
    <x v="0"/>
    <x v="357"/>
    <x v="346"/>
    <n v="168.24"/>
    <n v="26.62"/>
    <n v="15.04"/>
  </r>
  <r>
    <x v="12"/>
    <x v="3"/>
    <x v="6"/>
    <x v="0"/>
    <x v="358"/>
    <x v="347"/>
    <n v="206.31"/>
    <n v="32.54"/>
    <n v="18.23"/>
  </r>
  <r>
    <x v="13"/>
    <x v="3"/>
    <x v="0"/>
    <x v="0"/>
    <x v="359"/>
    <x v="348"/>
    <n v="1723.49"/>
    <n v="255.89"/>
    <n v="149.4"/>
  </r>
  <r>
    <x v="13"/>
    <x v="3"/>
    <x v="1"/>
    <x v="0"/>
    <x v="360"/>
    <x v="349"/>
    <n v="1742.54"/>
    <n v="259.02999999999997"/>
    <n v="151.4"/>
  </r>
  <r>
    <x v="13"/>
    <x v="3"/>
    <x v="2"/>
    <x v="0"/>
    <x v="361"/>
    <x v="350"/>
    <n v="1303.46"/>
    <n v="190.73"/>
    <n v="109.86"/>
  </r>
  <r>
    <x v="13"/>
    <x v="3"/>
    <x v="3"/>
    <x v="0"/>
    <x v="362"/>
    <x v="351"/>
    <n v="1500.61"/>
    <n v="222.49"/>
    <n v="127.91"/>
  </r>
  <r>
    <x v="13"/>
    <x v="3"/>
    <x v="4"/>
    <x v="0"/>
    <x v="363"/>
    <x v="352"/>
    <n v="1417.4"/>
    <n v="249.22"/>
    <n v="135.11000000000001"/>
  </r>
  <r>
    <x v="13"/>
    <x v="3"/>
    <x v="5"/>
    <x v="0"/>
    <x v="364"/>
    <x v="353"/>
    <n v="1434.7"/>
    <n v="250.43"/>
    <n v="136.4"/>
  </r>
  <r>
    <x v="13"/>
    <x v="3"/>
    <x v="6"/>
    <x v="0"/>
    <x v="365"/>
    <x v="354"/>
    <n v="1400.46"/>
    <n v="244.66"/>
    <n v="133.05000000000001"/>
  </r>
  <r>
    <x v="14"/>
    <x v="3"/>
    <x v="0"/>
    <x v="0"/>
    <x v="366"/>
    <x v="355"/>
    <n v="358.27"/>
    <n v="52.56"/>
    <n v="30.35"/>
  </r>
  <r>
    <x v="14"/>
    <x v="3"/>
    <x v="1"/>
    <x v="0"/>
    <x v="367"/>
    <x v="356"/>
    <n v="396.92"/>
    <n v="58.34"/>
    <n v="33.74"/>
  </r>
  <r>
    <x v="14"/>
    <x v="3"/>
    <x v="2"/>
    <x v="0"/>
    <x v="368"/>
    <x v="357"/>
    <n v="393.94"/>
    <n v="57.66"/>
    <n v="33.229999999999997"/>
  </r>
  <r>
    <x v="14"/>
    <x v="3"/>
    <x v="3"/>
    <x v="0"/>
    <x v="369"/>
    <x v="358"/>
    <n v="281.83"/>
    <n v="41.3"/>
    <n v="23.82"/>
  </r>
  <r>
    <x v="14"/>
    <x v="3"/>
    <x v="4"/>
    <x v="0"/>
    <x v="370"/>
    <x v="359"/>
    <n v="231.68"/>
    <n v="37.590000000000003"/>
    <n v="21.09"/>
  </r>
  <r>
    <x v="14"/>
    <x v="3"/>
    <x v="5"/>
    <x v="0"/>
    <x v="371"/>
    <x v="360"/>
    <n v="254.68"/>
    <n v="40.76"/>
    <n v="22.68"/>
  </r>
  <r>
    <x v="14"/>
    <x v="3"/>
    <x v="6"/>
    <x v="0"/>
    <x v="372"/>
    <x v="361"/>
    <n v="253.92"/>
    <n v="40.97"/>
    <n v="22.84"/>
  </r>
  <r>
    <x v="0"/>
    <x v="4"/>
    <x v="0"/>
    <x v="0"/>
    <x v="373"/>
    <x v="362"/>
    <n v="646.99"/>
    <n v="95.13"/>
    <n v="55.23"/>
  </r>
  <r>
    <x v="0"/>
    <x v="4"/>
    <x v="1"/>
    <x v="0"/>
    <x v="374"/>
    <x v="363"/>
    <n v="567.48"/>
    <n v="83.86"/>
    <n v="48.9"/>
  </r>
  <r>
    <x v="0"/>
    <x v="4"/>
    <x v="2"/>
    <x v="0"/>
    <x v="375"/>
    <x v="364"/>
    <n v="551.65"/>
    <n v="82.13"/>
    <n v="48.2"/>
  </r>
  <r>
    <x v="0"/>
    <x v="4"/>
    <x v="3"/>
    <x v="0"/>
    <x v="376"/>
    <x v="365"/>
    <n v="755.88"/>
    <n v="112.59"/>
    <n v="65.89"/>
  </r>
  <r>
    <x v="0"/>
    <x v="4"/>
    <x v="4"/>
    <x v="0"/>
    <x v="377"/>
    <x v="366"/>
    <n v="623.59"/>
    <n v="98.4"/>
    <n v="56.79"/>
  </r>
  <r>
    <x v="0"/>
    <x v="4"/>
    <x v="5"/>
    <x v="0"/>
    <x v="378"/>
    <x v="367"/>
    <n v="701.52"/>
    <n v="112.09"/>
    <n v="63.59"/>
  </r>
  <r>
    <x v="0"/>
    <x v="4"/>
    <x v="6"/>
    <x v="0"/>
    <x v="379"/>
    <x v="368"/>
    <n v="648.28"/>
    <n v="104.11"/>
    <n v="57.88"/>
  </r>
  <r>
    <x v="1"/>
    <x v="4"/>
    <x v="0"/>
    <x v="0"/>
    <x v="380"/>
    <x v="369"/>
    <n v="457.34"/>
    <n v="64.790000000000006"/>
    <n v="36.35"/>
  </r>
  <r>
    <x v="1"/>
    <x v="4"/>
    <x v="1"/>
    <x v="0"/>
    <x v="381"/>
    <x v="370"/>
    <n v="436.33"/>
    <n v="62.06"/>
    <n v="34.96"/>
  </r>
  <r>
    <x v="1"/>
    <x v="4"/>
    <x v="2"/>
    <x v="0"/>
    <x v="382"/>
    <x v="371"/>
    <n v="340.17"/>
    <n v="47.85"/>
    <n v="26.67"/>
  </r>
  <r>
    <x v="1"/>
    <x v="4"/>
    <x v="3"/>
    <x v="0"/>
    <x v="383"/>
    <x v="372"/>
    <n v="410.51"/>
    <n v="58.73"/>
    <n v="33.200000000000003"/>
  </r>
  <r>
    <x v="1"/>
    <x v="4"/>
    <x v="4"/>
    <x v="0"/>
    <x v="384"/>
    <x v="373"/>
    <n v="414.49"/>
    <n v="65.16"/>
    <n v="34.630000000000003"/>
  </r>
  <r>
    <x v="1"/>
    <x v="4"/>
    <x v="5"/>
    <x v="0"/>
    <x v="385"/>
    <x v="374"/>
    <n v="652.08000000000004"/>
    <n v="101.62"/>
    <n v="54.72"/>
  </r>
  <r>
    <x v="1"/>
    <x v="4"/>
    <x v="6"/>
    <x v="0"/>
    <x v="386"/>
    <x v="375"/>
    <n v="597.42999999999995"/>
    <n v="93.26"/>
    <n v="50.12"/>
  </r>
  <r>
    <x v="2"/>
    <x v="4"/>
    <x v="0"/>
    <x v="0"/>
    <x v="387"/>
    <x v="376"/>
    <n v="1666.9"/>
    <n v="257.36"/>
    <n v="155.68"/>
  </r>
  <r>
    <x v="2"/>
    <x v="4"/>
    <x v="1"/>
    <x v="0"/>
    <x v="388"/>
    <x v="377"/>
    <n v="1779.99"/>
    <n v="274.79000000000002"/>
    <n v="166.21"/>
  </r>
  <r>
    <x v="2"/>
    <x v="4"/>
    <x v="2"/>
    <x v="0"/>
    <x v="389"/>
    <x v="378"/>
    <n v="1752.68"/>
    <n v="269.85000000000002"/>
    <n v="162.87"/>
  </r>
  <r>
    <x v="2"/>
    <x v="4"/>
    <x v="3"/>
    <x v="0"/>
    <x v="390"/>
    <x v="379"/>
    <n v="1634.66"/>
    <n v="251.1"/>
    <n v="151.02000000000001"/>
  </r>
  <r>
    <x v="2"/>
    <x v="4"/>
    <x v="4"/>
    <x v="0"/>
    <x v="391"/>
    <x v="380"/>
    <n v="1646.74"/>
    <n v="256.37"/>
    <n v="153.59"/>
  </r>
  <r>
    <x v="2"/>
    <x v="4"/>
    <x v="5"/>
    <x v="0"/>
    <x v="392"/>
    <x v="381"/>
    <n v="1896.01"/>
    <n v="295.05"/>
    <n v="176.29"/>
  </r>
  <r>
    <x v="2"/>
    <x v="4"/>
    <x v="6"/>
    <x v="0"/>
    <x v="393"/>
    <x v="382"/>
    <n v="1974.1"/>
    <n v="307.67"/>
    <n v="183.31"/>
  </r>
  <r>
    <x v="3"/>
    <x v="4"/>
    <x v="0"/>
    <x v="0"/>
    <x v="394"/>
    <x v="383"/>
    <n v="91.78"/>
    <n v="13.2"/>
    <n v="7.51"/>
  </r>
  <r>
    <x v="3"/>
    <x v="4"/>
    <x v="1"/>
    <x v="0"/>
    <x v="395"/>
    <x v="384"/>
    <n v="57.6"/>
    <n v="8.35"/>
    <n v="4.79"/>
  </r>
  <r>
    <x v="3"/>
    <x v="4"/>
    <x v="2"/>
    <x v="0"/>
    <x v="396"/>
    <x v="385"/>
    <n v="155.15"/>
    <n v="21.89"/>
    <n v="12.24"/>
  </r>
  <r>
    <x v="3"/>
    <x v="4"/>
    <x v="3"/>
    <x v="0"/>
    <x v="397"/>
    <x v="386"/>
    <n v="221.61"/>
    <n v="30.03"/>
    <n v="15.97"/>
  </r>
  <r>
    <x v="3"/>
    <x v="4"/>
    <x v="4"/>
    <x v="0"/>
    <x v="398"/>
    <x v="387"/>
    <n v="224.52"/>
    <n v="35.119999999999997"/>
    <n v="18.84"/>
  </r>
  <r>
    <x v="3"/>
    <x v="4"/>
    <x v="5"/>
    <x v="0"/>
    <x v="399"/>
    <x v="388"/>
    <n v="386.31"/>
    <n v="60.27"/>
    <n v="32.89"/>
  </r>
  <r>
    <x v="3"/>
    <x v="4"/>
    <x v="6"/>
    <x v="0"/>
    <x v="400"/>
    <x v="389"/>
    <n v="219.61"/>
    <n v="33.92"/>
    <n v="17.2"/>
  </r>
  <r>
    <x v="4"/>
    <x v="4"/>
    <x v="0"/>
    <x v="0"/>
    <x v="401"/>
    <x v="390"/>
    <n v="32.53"/>
    <n v="3.2"/>
    <n v="1.04"/>
  </r>
  <r>
    <x v="4"/>
    <x v="4"/>
    <x v="1"/>
    <x v="0"/>
    <x v="402"/>
    <x v="391"/>
    <n v="54.91"/>
    <n v="5.54"/>
    <n v="1.92"/>
  </r>
  <r>
    <x v="4"/>
    <x v="4"/>
    <x v="2"/>
    <x v="0"/>
    <x v="403"/>
    <x v="392"/>
    <n v="6.96"/>
    <n v="1.05"/>
    <n v="0.62"/>
  </r>
  <r>
    <x v="4"/>
    <x v="4"/>
    <x v="3"/>
    <x v="0"/>
    <x v="404"/>
    <x v="393"/>
    <n v="18.309999999999999"/>
    <n v="2.77"/>
    <n v="1.65"/>
  </r>
  <r>
    <x v="4"/>
    <x v="4"/>
    <x v="4"/>
    <x v="0"/>
    <x v="405"/>
    <x v="394"/>
    <n v="5.9"/>
    <n v="0.88"/>
    <n v="0.52"/>
  </r>
  <r>
    <x v="4"/>
    <x v="4"/>
    <x v="5"/>
    <x v="0"/>
    <x v="406"/>
    <x v="395"/>
    <n v="10.87"/>
    <n v="1.68"/>
    <n v="1"/>
  </r>
  <r>
    <x v="4"/>
    <x v="4"/>
    <x v="6"/>
    <x v="0"/>
    <x v="407"/>
    <x v="396"/>
    <n v="10.92"/>
    <n v="1.67"/>
    <n v="1"/>
  </r>
  <r>
    <x v="5"/>
    <x v="4"/>
    <x v="0"/>
    <x v="0"/>
    <x v="408"/>
    <x v="397"/>
    <n v="227.15"/>
    <n v="33.71"/>
    <n v="19.73"/>
  </r>
  <r>
    <x v="5"/>
    <x v="4"/>
    <x v="1"/>
    <x v="0"/>
    <x v="409"/>
    <x v="398"/>
    <n v="222"/>
    <n v="33.04"/>
    <n v="19.38"/>
  </r>
  <r>
    <x v="5"/>
    <x v="4"/>
    <x v="2"/>
    <x v="0"/>
    <x v="410"/>
    <x v="399"/>
    <n v="216.2"/>
    <n v="32.18"/>
    <n v="18.88"/>
  </r>
  <r>
    <x v="5"/>
    <x v="4"/>
    <x v="3"/>
    <x v="0"/>
    <x v="411"/>
    <x v="400"/>
    <n v="246.54"/>
    <n v="36.85"/>
    <n v="21.67"/>
  </r>
  <r>
    <x v="5"/>
    <x v="4"/>
    <x v="4"/>
    <x v="0"/>
    <x v="412"/>
    <x v="401"/>
    <n v="278.12"/>
    <n v="42.27"/>
    <n v="24.83"/>
  </r>
  <r>
    <x v="5"/>
    <x v="4"/>
    <x v="5"/>
    <x v="0"/>
    <x v="413"/>
    <x v="402"/>
    <n v="323.17"/>
    <n v="49.3"/>
    <n v="29.04"/>
  </r>
  <r>
    <x v="5"/>
    <x v="4"/>
    <x v="6"/>
    <x v="0"/>
    <x v="414"/>
    <x v="403"/>
    <n v="368.25"/>
    <n v="56.09"/>
    <n v="32.93"/>
  </r>
  <r>
    <x v="6"/>
    <x v="4"/>
    <x v="0"/>
    <x v="0"/>
    <x v="7"/>
    <x v="7"/>
    <n v="0"/>
    <n v="0"/>
    <n v="0"/>
  </r>
  <r>
    <x v="6"/>
    <x v="4"/>
    <x v="1"/>
    <x v="0"/>
    <x v="7"/>
    <x v="7"/>
    <n v="0"/>
    <n v="0"/>
    <n v="0"/>
  </r>
  <r>
    <x v="6"/>
    <x v="4"/>
    <x v="2"/>
    <x v="0"/>
    <x v="7"/>
    <x v="7"/>
    <n v="0"/>
    <n v="0"/>
    <n v="0"/>
  </r>
  <r>
    <x v="6"/>
    <x v="4"/>
    <x v="3"/>
    <x v="0"/>
    <x v="7"/>
    <x v="7"/>
    <n v="0"/>
    <n v="0"/>
    <n v="0"/>
  </r>
  <r>
    <x v="6"/>
    <x v="4"/>
    <x v="4"/>
    <x v="0"/>
    <x v="7"/>
    <x v="7"/>
    <n v="0"/>
    <n v="0"/>
    <n v="0"/>
  </r>
  <r>
    <x v="6"/>
    <x v="4"/>
    <x v="5"/>
    <x v="0"/>
    <x v="7"/>
    <x v="7"/>
    <n v="0"/>
    <n v="0"/>
    <n v="0"/>
  </r>
  <r>
    <x v="6"/>
    <x v="4"/>
    <x v="6"/>
    <x v="0"/>
    <x v="7"/>
    <x v="7"/>
    <n v="0"/>
    <n v="0"/>
    <n v="0"/>
  </r>
  <r>
    <x v="7"/>
    <x v="4"/>
    <x v="0"/>
    <x v="0"/>
    <x v="7"/>
    <x v="7"/>
    <n v="0"/>
    <n v="0"/>
    <n v="0"/>
  </r>
  <r>
    <x v="7"/>
    <x v="4"/>
    <x v="1"/>
    <x v="0"/>
    <x v="7"/>
    <x v="7"/>
    <n v="0"/>
    <n v="0"/>
    <n v="0"/>
  </r>
  <r>
    <x v="7"/>
    <x v="4"/>
    <x v="2"/>
    <x v="0"/>
    <x v="7"/>
    <x v="7"/>
    <n v="0"/>
    <n v="0"/>
    <n v="0"/>
  </r>
  <r>
    <x v="7"/>
    <x v="4"/>
    <x v="3"/>
    <x v="0"/>
    <x v="7"/>
    <x v="7"/>
    <n v="0"/>
    <n v="0"/>
    <n v="0"/>
  </r>
  <r>
    <x v="7"/>
    <x v="4"/>
    <x v="4"/>
    <x v="0"/>
    <x v="7"/>
    <x v="7"/>
    <n v="0"/>
    <n v="0"/>
    <n v="0"/>
  </r>
  <r>
    <x v="7"/>
    <x v="4"/>
    <x v="5"/>
    <x v="0"/>
    <x v="7"/>
    <x v="7"/>
    <n v="0"/>
    <n v="0"/>
    <n v="0"/>
  </r>
  <r>
    <x v="7"/>
    <x v="4"/>
    <x v="6"/>
    <x v="0"/>
    <x v="7"/>
    <x v="7"/>
    <n v="0"/>
    <n v="0"/>
    <n v="0"/>
  </r>
  <r>
    <x v="8"/>
    <x v="4"/>
    <x v="0"/>
    <x v="0"/>
    <x v="415"/>
    <x v="404"/>
    <n v="65.12"/>
    <n v="4.1399999999999997"/>
    <n v="1.18"/>
  </r>
  <r>
    <x v="8"/>
    <x v="4"/>
    <x v="1"/>
    <x v="0"/>
    <x v="416"/>
    <x v="405"/>
    <n v="115.5"/>
    <n v="7.67"/>
    <n v="2.19"/>
  </r>
  <r>
    <x v="8"/>
    <x v="4"/>
    <x v="2"/>
    <x v="0"/>
    <x v="417"/>
    <x v="406"/>
    <n v="216.3"/>
    <n v="13.32"/>
    <n v="3.81"/>
  </r>
  <r>
    <x v="8"/>
    <x v="4"/>
    <x v="3"/>
    <x v="0"/>
    <x v="418"/>
    <x v="407"/>
    <n v="186.93"/>
    <n v="11.18"/>
    <n v="3.25"/>
  </r>
  <r>
    <x v="8"/>
    <x v="4"/>
    <x v="4"/>
    <x v="0"/>
    <x v="419"/>
    <x v="408"/>
    <n v="162.13999999999999"/>
    <n v="11.13"/>
    <n v="3.4"/>
  </r>
  <r>
    <x v="8"/>
    <x v="4"/>
    <x v="5"/>
    <x v="0"/>
    <x v="420"/>
    <x v="409"/>
    <n v="166.44"/>
    <n v="12.92"/>
    <n v="4.05"/>
  </r>
  <r>
    <x v="8"/>
    <x v="4"/>
    <x v="6"/>
    <x v="0"/>
    <x v="421"/>
    <x v="410"/>
    <n v="230.4"/>
    <n v="15.81"/>
    <n v="4.82"/>
  </r>
  <r>
    <x v="9"/>
    <x v="4"/>
    <x v="0"/>
    <x v="0"/>
    <x v="422"/>
    <x v="411"/>
    <n v="791.82"/>
    <n v="72.650000000000006"/>
    <n v="20.76"/>
  </r>
  <r>
    <x v="9"/>
    <x v="4"/>
    <x v="1"/>
    <x v="0"/>
    <x v="423"/>
    <x v="412"/>
    <n v="1017.65"/>
    <n v="94.06"/>
    <n v="26.87"/>
  </r>
  <r>
    <x v="9"/>
    <x v="4"/>
    <x v="2"/>
    <x v="0"/>
    <x v="424"/>
    <x v="413"/>
    <n v="1390.45"/>
    <n v="127.75"/>
    <n v="36.5"/>
  </r>
  <r>
    <x v="9"/>
    <x v="4"/>
    <x v="3"/>
    <x v="0"/>
    <x v="425"/>
    <x v="414"/>
    <n v="1846.64"/>
    <n v="172.33"/>
    <n v="49.65"/>
  </r>
  <r>
    <x v="9"/>
    <x v="4"/>
    <x v="4"/>
    <x v="0"/>
    <x v="426"/>
    <x v="415"/>
    <n v="2076.08"/>
    <n v="250.64"/>
    <n v="80.98"/>
  </r>
  <r>
    <x v="9"/>
    <x v="4"/>
    <x v="5"/>
    <x v="0"/>
    <x v="427"/>
    <x v="416"/>
    <n v="2627.88"/>
    <n v="309.37"/>
    <n v="98.87"/>
  </r>
  <r>
    <x v="9"/>
    <x v="4"/>
    <x v="6"/>
    <x v="0"/>
    <x v="428"/>
    <x v="417"/>
    <n v="3433.55"/>
    <n v="386.98"/>
    <n v="121.57"/>
  </r>
  <r>
    <x v="10"/>
    <x v="4"/>
    <x v="0"/>
    <x v="0"/>
    <x v="7"/>
    <x v="7"/>
    <n v="0"/>
    <n v="0"/>
    <n v="0"/>
  </r>
  <r>
    <x v="10"/>
    <x v="4"/>
    <x v="1"/>
    <x v="0"/>
    <x v="7"/>
    <x v="7"/>
    <n v="0"/>
    <n v="0"/>
    <n v="0"/>
  </r>
  <r>
    <x v="10"/>
    <x v="4"/>
    <x v="2"/>
    <x v="0"/>
    <x v="7"/>
    <x v="7"/>
    <n v="0"/>
    <n v="0"/>
    <n v="0"/>
  </r>
  <r>
    <x v="10"/>
    <x v="4"/>
    <x v="3"/>
    <x v="0"/>
    <x v="7"/>
    <x v="7"/>
    <n v="0"/>
    <n v="0"/>
    <n v="0"/>
  </r>
  <r>
    <x v="10"/>
    <x v="4"/>
    <x v="4"/>
    <x v="0"/>
    <x v="7"/>
    <x v="7"/>
    <n v="0"/>
    <n v="0"/>
    <n v="0"/>
  </r>
  <r>
    <x v="10"/>
    <x v="4"/>
    <x v="5"/>
    <x v="0"/>
    <x v="7"/>
    <x v="7"/>
    <n v="0"/>
    <n v="0"/>
    <n v="0"/>
  </r>
  <r>
    <x v="10"/>
    <x v="4"/>
    <x v="6"/>
    <x v="0"/>
    <x v="7"/>
    <x v="7"/>
    <n v="0"/>
    <n v="0"/>
    <n v="0"/>
  </r>
  <r>
    <x v="11"/>
    <x v="4"/>
    <x v="0"/>
    <x v="0"/>
    <x v="429"/>
    <x v="418"/>
    <n v="317.63"/>
    <n v="48.77"/>
    <n v="29.37"/>
  </r>
  <r>
    <x v="11"/>
    <x v="4"/>
    <x v="1"/>
    <x v="0"/>
    <x v="430"/>
    <x v="419"/>
    <n v="264.70999999999998"/>
    <n v="39.18"/>
    <n v="22.88"/>
  </r>
  <r>
    <x v="11"/>
    <x v="4"/>
    <x v="2"/>
    <x v="0"/>
    <x v="431"/>
    <x v="420"/>
    <n v="149.58000000000001"/>
    <n v="21.66"/>
    <n v="12.4"/>
  </r>
  <r>
    <x v="11"/>
    <x v="4"/>
    <x v="3"/>
    <x v="0"/>
    <x v="432"/>
    <x v="421"/>
    <n v="200.54"/>
    <n v="30.51"/>
    <n v="18.239999999999998"/>
  </r>
  <r>
    <x v="11"/>
    <x v="4"/>
    <x v="4"/>
    <x v="0"/>
    <x v="433"/>
    <x v="422"/>
    <n v="95.62"/>
    <n v="15.5"/>
    <n v="8.75"/>
  </r>
  <r>
    <x v="11"/>
    <x v="4"/>
    <x v="5"/>
    <x v="0"/>
    <x v="434"/>
    <x v="423"/>
    <n v="148.02000000000001"/>
    <n v="23.92"/>
    <n v="13.59"/>
  </r>
  <r>
    <x v="11"/>
    <x v="4"/>
    <x v="6"/>
    <x v="0"/>
    <x v="435"/>
    <x v="424"/>
    <n v="85.81"/>
    <n v="13.76"/>
    <n v="7.93"/>
  </r>
  <r>
    <x v="12"/>
    <x v="4"/>
    <x v="0"/>
    <x v="0"/>
    <x v="436"/>
    <x v="425"/>
    <n v="566.48"/>
    <n v="86.21"/>
    <n v="51.54"/>
  </r>
  <r>
    <x v="12"/>
    <x v="4"/>
    <x v="1"/>
    <x v="0"/>
    <x v="437"/>
    <x v="426"/>
    <n v="536.76"/>
    <n v="80.709999999999994"/>
    <n v="47.76"/>
  </r>
  <r>
    <x v="12"/>
    <x v="4"/>
    <x v="2"/>
    <x v="0"/>
    <x v="438"/>
    <x v="427"/>
    <n v="322.39"/>
    <n v="48.2"/>
    <n v="28.39"/>
  </r>
  <r>
    <x v="12"/>
    <x v="4"/>
    <x v="3"/>
    <x v="0"/>
    <x v="439"/>
    <x v="428"/>
    <n v="184.61"/>
    <n v="28.08"/>
    <n v="16.46"/>
  </r>
  <r>
    <x v="12"/>
    <x v="4"/>
    <x v="4"/>
    <x v="0"/>
    <x v="440"/>
    <x v="429"/>
    <n v="268.51"/>
    <n v="42.74"/>
    <n v="24.7"/>
  </r>
  <r>
    <x v="12"/>
    <x v="4"/>
    <x v="5"/>
    <x v="0"/>
    <x v="441"/>
    <x v="430"/>
    <n v="216.49"/>
    <n v="34.11"/>
    <n v="19.649999999999999"/>
  </r>
  <r>
    <x v="12"/>
    <x v="4"/>
    <x v="6"/>
    <x v="0"/>
    <x v="442"/>
    <x v="431"/>
    <n v="210.63"/>
    <n v="33.090000000000003"/>
    <n v="19.170000000000002"/>
  </r>
  <r>
    <x v="13"/>
    <x v="4"/>
    <x v="0"/>
    <x v="0"/>
    <x v="443"/>
    <x v="432"/>
    <n v="3714.69"/>
    <n v="553.23"/>
    <n v="324.76"/>
  </r>
  <r>
    <x v="13"/>
    <x v="4"/>
    <x v="1"/>
    <x v="0"/>
    <x v="444"/>
    <x v="433"/>
    <n v="4071.24"/>
    <n v="608.27"/>
    <n v="358.05"/>
  </r>
  <r>
    <x v="13"/>
    <x v="4"/>
    <x v="2"/>
    <x v="0"/>
    <x v="445"/>
    <x v="434"/>
    <n v="6022.55"/>
    <n v="904.25"/>
    <n v="534.52"/>
  </r>
  <r>
    <x v="13"/>
    <x v="4"/>
    <x v="3"/>
    <x v="0"/>
    <x v="446"/>
    <x v="435"/>
    <n v="6376.61"/>
    <n v="958.75"/>
    <n v="565.49"/>
  </r>
  <r>
    <x v="13"/>
    <x v="4"/>
    <x v="4"/>
    <x v="0"/>
    <x v="447"/>
    <x v="436"/>
    <n v="6236.69"/>
    <n v="974.06"/>
    <n v="566.30999999999995"/>
  </r>
  <r>
    <x v="13"/>
    <x v="4"/>
    <x v="5"/>
    <x v="0"/>
    <x v="448"/>
    <x v="437"/>
    <n v="6172.79"/>
    <n v="964.84"/>
    <n v="561.12"/>
  </r>
  <r>
    <x v="13"/>
    <x v="4"/>
    <x v="6"/>
    <x v="0"/>
    <x v="449"/>
    <x v="438"/>
    <n v="6106.17"/>
    <n v="955.61"/>
    <n v="555.07000000000005"/>
  </r>
  <r>
    <x v="14"/>
    <x v="4"/>
    <x v="0"/>
    <x v="0"/>
    <x v="450"/>
    <x v="439"/>
    <n v="814.37"/>
    <n v="116.35"/>
    <n v="65.8"/>
  </r>
  <r>
    <x v="14"/>
    <x v="4"/>
    <x v="1"/>
    <x v="0"/>
    <x v="451"/>
    <x v="440"/>
    <n v="841.29"/>
    <n v="119.6"/>
    <n v="67.319999999999993"/>
  </r>
  <r>
    <x v="14"/>
    <x v="4"/>
    <x v="2"/>
    <x v="0"/>
    <x v="452"/>
    <x v="441"/>
    <n v="810.07"/>
    <n v="114.36"/>
    <n v="63.96"/>
  </r>
  <r>
    <x v="14"/>
    <x v="4"/>
    <x v="3"/>
    <x v="0"/>
    <x v="453"/>
    <x v="442"/>
    <n v="921.54"/>
    <n v="132.41"/>
    <n v="75.28"/>
  </r>
  <r>
    <x v="14"/>
    <x v="4"/>
    <x v="4"/>
    <x v="0"/>
    <x v="454"/>
    <x v="443"/>
    <n v="1220.06"/>
    <n v="195.59"/>
    <n v="105.65"/>
  </r>
  <r>
    <x v="14"/>
    <x v="4"/>
    <x v="5"/>
    <x v="0"/>
    <x v="455"/>
    <x v="444"/>
    <n v="1070.27"/>
    <n v="168.72"/>
    <n v="93.29"/>
  </r>
  <r>
    <x v="14"/>
    <x v="4"/>
    <x v="6"/>
    <x v="0"/>
    <x v="456"/>
    <x v="445"/>
    <n v="1149.58"/>
    <n v="182.85"/>
    <n v="101.2"/>
  </r>
  <r>
    <x v="0"/>
    <x v="5"/>
    <x v="0"/>
    <x v="0"/>
    <x v="7"/>
    <x v="7"/>
    <n v="0"/>
    <n v="0"/>
    <n v="0"/>
  </r>
  <r>
    <x v="0"/>
    <x v="5"/>
    <x v="1"/>
    <x v="0"/>
    <x v="7"/>
    <x v="7"/>
    <n v="0"/>
    <n v="0"/>
    <n v="0"/>
  </r>
  <r>
    <x v="0"/>
    <x v="5"/>
    <x v="2"/>
    <x v="0"/>
    <x v="7"/>
    <x v="7"/>
    <n v="0"/>
    <n v="0"/>
    <n v="0"/>
  </r>
  <r>
    <x v="0"/>
    <x v="5"/>
    <x v="3"/>
    <x v="0"/>
    <x v="7"/>
    <x v="7"/>
    <n v="0"/>
    <n v="0"/>
    <n v="0"/>
  </r>
  <r>
    <x v="0"/>
    <x v="5"/>
    <x v="4"/>
    <x v="0"/>
    <x v="7"/>
    <x v="7"/>
    <n v="0"/>
    <n v="0"/>
    <n v="0"/>
  </r>
  <r>
    <x v="0"/>
    <x v="5"/>
    <x v="5"/>
    <x v="0"/>
    <x v="7"/>
    <x v="7"/>
    <n v="0"/>
    <n v="0"/>
    <n v="0"/>
  </r>
  <r>
    <x v="0"/>
    <x v="5"/>
    <x v="6"/>
    <x v="0"/>
    <x v="7"/>
    <x v="7"/>
    <n v="0"/>
    <n v="0"/>
    <n v="0"/>
  </r>
  <r>
    <x v="1"/>
    <x v="5"/>
    <x v="0"/>
    <x v="0"/>
    <x v="457"/>
    <x v="446"/>
    <n v="68.17"/>
    <n v="15.5"/>
    <n v="5.81"/>
  </r>
  <r>
    <x v="1"/>
    <x v="5"/>
    <x v="1"/>
    <x v="0"/>
    <x v="458"/>
    <x v="447"/>
    <n v="3.05"/>
    <n v="0.64"/>
    <n v="0.24"/>
  </r>
  <r>
    <x v="1"/>
    <x v="5"/>
    <x v="2"/>
    <x v="0"/>
    <x v="459"/>
    <x v="448"/>
    <n v="22.33"/>
    <n v="5.27"/>
    <n v="1.99"/>
  </r>
  <r>
    <x v="1"/>
    <x v="5"/>
    <x v="3"/>
    <x v="0"/>
    <x v="460"/>
    <x v="449"/>
    <n v="63.59"/>
    <n v="15.38"/>
    <n v="5.81"/>
  </r>
  <r>
    <x v="1"/>
    <x v="5"/>
    <x v="4"/>
    <x v="0"/>
    <x v="461"/>
    <x v="450"/>
    <n v="14.56"/>
    <n v="2.84"/>
    <n v="0.96"/>
  </r>
  <r>
    <x v="1"/>
    <x v="5"/>
    <x v="5"/>
    <x v="0"/>
    <x v="462"/>
    <x v="451"/>
    <n v="410.5"/>
    <n v="62.01"/>
    <n v="16.34"/>
  </r>
  <r>
    <x v="1"/>
    <x v="5"/>
    <x v="6"/>
    <x v="0"/>
    <x v="463"/>
    <x v="452"/>
    <n v="564.24"/>
    <n v="86.65"/>
    <n v="23.29"/>
  </r>
  <r>
    <x v="2"/>
    <x v="5"/>
    <x v="0"/>
    <x v="0"/>
    <x v="464"/>
    <x v="453"/>
    <n v="891.55"/>
    <n v="219.1"/>
    <n v="82.98"/>
  </r>
  <r>
    <x v="2"/>
    <x v="5"/>
    <x v="1"/>
    <x v="0"/>
    <x v="465"/>
    <x v="454"/>
    <n v="1021.67"/>
    <n v="250.62"/>
    <n v="94.89"/>
  </r>
  <r>
    <x v="2"/>
    <x v="5"/>
    <x v="2"/>
    <x v="0"/>
    <x v="466"/>
    <x v="455"/>
    <n v="987.46"/>
    <n v="241.76"/>
    <n v="91.52"/>
  </r>
  <r>
    <x v="2"/>
    <x v="5"/>
    <x v="3"/>
    <x v="0"/>
    <x v="467"/>
    <x v="128"/>
    <n v="747.41"/>
    <n v="182.01"/>
    <n v="68.849999999999994"/>
  </r>
  <r>
    <x v="2"/>
    <x v="5"/>
    <x v="4"/>
    <x v="0"/>
    <x v="468"/>
    <x v="456"/>
    <n v="836.29"/>
    <n v="204.59"/>
    <n v="77.34"/>
  </r>
  <r>
    <x v="2"/>
    <x v="5"/>
    <x v="5"/>
    <x v="0"/>
    <x v="469"/>
    <x v="457"/>
    <n v="739.29"/>
    <n v="181.14"/>
    <n v="68.489999999999995"/>
  </r>
  <r>
    <x v="2"/>
    <x v="5"/>
    <x v="6"/>
    <x v="0"/>
    <x v="470"/>
    <x v="458"/>
    <n v="761.05"/>
    <n v="186.88"/>
    <n v="70.69"/>
  </r>
  <r>
    <x v="3"/>
    <x v="5"/>
    <x v="0"/>
    <x v="0"/>
    <x v="7"/>
    <x v="7"/>
    <n v="0"/>
    <n v="0"/>
    <n v="0"/>
  </r>
  <r>
    <x v="3"/>
    <x v="5"/>
    <x v="1"/>
    <x v="0"/>
    <x v="7"/>
    <x v="7"/>
    <n v="0"/>
    <n v="0"/>
    <n v="0"/>
  </r>
  <r>
    <x v="3"/>
    <x v="5"/>
    <x v="2"/>
    <x v="0"/>
    <x v="471"/>
    <x v="459"/>
    <n v="6.32"/>
    <n v="0.95"/>
    <n v="0.33"/>
  </r>
  <r>
    <x v="3"/>
    <x v="5"/>
    <x v="3"/>
    <x v="0"/>
    <x v="472"/>
    <x v="460"/>
    <n v="8.31"/>
    <n v="2.08"/>
    <n v="0.79"/>
  </r>
  <r>
    <x v="3"/>
    <x v="5"/>
    <x v="4"/>
    <x v="0"/>
    <x v="473"/>
    <x v="461"/>
    <n v="11.68"/>
    <n v="2.88"/>
    <n v="1.08"/>
  </r>
  <r>
    <x v="3"/>
    <x v="5"/>
    <x v="5"/>
    <x v="0"/>
    <x v="474"/>
    <x v="462"/>
    <n v="25.54"/>
    <n v="5.69"/>
    <n v="2.04"/>
  </r>
  <r>
    <x v="3"/>
    <x v="5"/>
    <x v="6"/>
    <x v="0"/>
    <x v="475"/>
    <x v="463"/>
    <n v="15.57"/>
    <n v="3.4"/>
    <n v="1.22"/>
  </r>
  <r>
    <x v="4"/>
    <x v="5"/>
    <x v="0"/>
    <x v="0"/>
    <x v="476"/>
    <x v="464"/>
    <n v="8.6999999999999993"/>
    <n v="2.13"/>
    <n v="0.81"/>
  </r>
  <r>
    <x v="4"/>
    <x v="5"/>
    <x v="1"/>
    <x v="0"/>
    <x v="477"/>
    <x v="465"/>
    <n v="14.17"/>
    <n v="3.45"/>
    <n v="1.31"/>
  </r>
  <r>
    <x v="4"/>
    <x v="5"/>
    <x v="2"/>
    <x v="0"/>
    <x v="478"/>
    <x v="466"/>
    <n v="6.49"/>
    <n v="1.57"/>
    <n v="0.59"/>
  </r>
  <r>
    <x v="4"/>
    <x v="5"/>
    <x v="3"/>
    <x v="0"/>
    <x v="479"/>
    <x v="467"/>
    <n v="0.97"/>
    <n v="0.2"/>
    <n v="7.0000000000000007E-2"/>
  </r>
  <r>
    <x v="4"/>
    <x v="5"/>
    <x v="4"/>
    <x v="0"/>
    <x v="480"/>
    <x v="468"/>
    <n v="3.45"/>
    <n v="0.85"/>
    <n v="0.32"/>
  </r>
  <r>
    <x v="4"/>
    <x v="5"/>
    <x v="5"/>
    <x v="0"/>
    <x v="481"/>
    <x v="245"/>
    <n v="13.46"/>
    <n v="3.3"/>
    <n v="1.25"/>
  </r>
  <r>
    <x v="4"/>
    <x v="5"/>
    <x v="6"/>
    <x v="0"/>
    <x v="482"/>
    <x v="469"/>
    <n v="2.16"/>
    <n v="0.51"/>
    <n v="0.19"/>
  </r>
  <r>
    <x v="5"/>
    <x v="5"/>
    <x v="0"/>
    <x v="0"/>
    <x v="483"/>
    <x v="470"/>
    <n v="20.54"/>
    <n v="4.97"/>
    <n v="1.88"/>
  </r>
  <r>
    <x v="5"/>
    <x v="5"/>
    <x v="1"/>
    <x v="0"/>
    <x v="484"/>
    <x v="471"/>
    <n v="120.5"/>
    <n v="17.07"/>
    <n v="5.91"/>
  </r>
  <r>
    <x v="5"/>
    <x v="5"/>
    <x v="2"/>
    <x v="0"/>
    <x v="485"/>
    <x v="472"/>
    <n v="61.89"/>
    <n v="14.93"/>
    <n v="5.64"/>
  </r>
  <r>
    <x v="5"/>
    <x v="5"/>
    <x v="3"/>
    <x v="0"/>
    <x v="486"/>
    <x v="473"/>
    <n v="63.01"/>
    <n v="15.24"/>
    <n v="5.76"/>
  </r>
  <r>
    <x v="5"/>
    <x v="5"/>
    <x v="4"/>
    <x v="0"/>
    <x v="487"/>
    <x v="474"/>
    <n v="20.28"/>
    <n v="4.8899999999999997"/>
    <n v="1.85"/>
  </r>
  <r>
    <x v="5"/>
    <x v="5"/>
    <x v="5"/>
    <x v="0"/>
    <x v="488"/>
    <x v="475"/>
    <n v="17.23"/>
    <n v="4.13"/>
    <n v="1.56"/>
  </r>
  <r>
    <x v="5"/>
    <x v="5"/>
    <x v="6"/>
    <x v="0"/>
    <x v="489"/>
    <x v="476"/>
    <n v="29.78"/>
    <n v="7.11"/>
    <n v="2.68"/>
  </r>
  <r>
    <x v="6"/>
    <x v="5"/>
    <x v="0"/>
    <x v="0"/>
    <x v="7"/>
    <x v="7"/>
    <n v="0"/>
    <n v="0"/>
    <n v="0"/>
  </r>
  <r>
    <x v="6"/>
    <x v="5"/>
    <x v="1"/>
    <x v="0"/>
    <x v="7"/>
    <x v="7"/>
    <n v="0"/>
    <n v="0"/>
    <n v="0"/>
  </r>
  <r>
    <x v="6"/>
    <x v="5"/>
    <x v="2"/>
    <x v="0"/>
    <x v="7"/>
    <x v="7"/>
    <n v="0"/>
    <n v="0"/>
    <n v="0"/>
  </r>
  <r>
    <x v="6"/>
    <x v="5"/>
    <x v="3"/>
    <x v="0"/>
    <x v="7"/>
    <x v="7"/>
    <n v="0"/>
    <n v="0"/>
    <n v="0"/>
  </r>
  <r>
    <x v="6"/>
    <x v="5"/>
    <x v="4"/>
    <x v="0"/>
    <x v="7"/>
    <x v="7"/>
    <n v="0"/>
    <n v="0"/>
    <n v="0"/>
  </r>
  <r>
    <x v="6"/>
    <x v="5"/>
    <x v="5"/>
    <x v="0"/>
    <x v="7"/>
    <x v="7"/>
    <n v="0"/>
    <n v="0"/>
    <n v="0"/>
  </r>
  <r>
    <x v="6"/>
    <x v="5"/>
    <x v="6"/>
    <x v="0"/>
    <x v="7"/>
    <x v="7"/>
    <n v="0"/>
    <n v="0"/>
    <n v="0"/>
  </r>
  <r>
    <x v="7"/>
    <x v="5"/>
    <x v="0"/>
    <x v="0"/>
    <x v="7"/>
    <x v="7"/>
    <n v="0"/>
    <n v="0"/>
    <n v="0"/>
  </r>
  <r>
    <x v="7"/>
    <x v="5"/>
    <x v="1"/>
    <x v="0"/>
    <x v="7"/>
    <x v="7"/>
    <n v="0"/>
    <n v="0"/>
    <n v="0"/>
  </r>
  <r>
    <x v="7"/>
    <x v="5"/>
    <x v="2"/>
    <x v="0"/>
    <x v="7"/>
    <x v="7"/>
    <n v="0"/>
    <n v="0"/>
    <n v="0"/>
  </r>
  <r>
    <x v="7"/>
    <x v="5"/>
    <x v="3"/>
    <x v="0"/>
    <x v="7"/>
    <x v="7"/>
    <n v="0"/>
    <n v="0"/>
    <n v="0"/>
  </r>
  <r>
    <x v="7"/>
    <x v="5"/>
    <x v="4"/>
    <x v="0"/>
    <x v="7"/>
    <x v="7"/>
    <n v="0"/>
    <n v="0"/>
    <n v="0"/>
  </r>
  <r>
    <x v="7"/>
    <x v="5"/>
    <x v="5"/>
    <x v="0"/>
    <x v="7"/>
    <x v="7"/>
    <n v="0"/>
    <n v="0"/>
    <n v="0"/>
  </r>
  <r>
    <x v="7"/>
    <x v="5"/>
    <x v="6"/>
    <x v="0"/>
    <x v="7"/>
    <x v="7"/>
    <n v="0"/>
    <n v="0"/>
    <n v="0"/>
  </r>
  <r>
    <x v="8"/>
    <x v="5"/>
    <x v="0"/>
    <x v="0"/>
    <x v="490"/>
    <x v="477"/>
    <n v="141.76"/>
    <n v="13.6"/>
    <n v="4.21"/>
  </r>
  <r>
    <x v="8"/>
    <x v="5"/>
    <x v="1"/>
    <x v="0"/>
    <x v="491"/>
    <x v="478"/>
    <n v="361.94"/>
    <n v="31.1"/>
    <n v="9.2200000000000006"/>
  </r>
  <r>
    <x v="8"/>
    <x v="5"/>
    <x v="2"/>
    <x v="0"/>
    <x v="492"/>
    <x v="479"/>
    <n v="714.58"/>
    <n v="57"/>
    <n v="16.34"/>
  </r>
  <r>
    <x v="8"/>
    <x v="5"/>
    <x v="3"/>
    <x v="0"/>
    <x v="493"/>
    <x v="480"/>
    <n v="918.17"/>
    <n v="87.56"/>
    <n v="26.03"/>
  </r>
  <r>
    <x v="8"/>
    <x v="5"/>
    <x v="4"/>
    <x v="0"/>
    <x v="494"/>
    <x v="481"/>
    <n v="996.76"/>
    <n v="196.63"/>
    <n v="51.08"/>
  </r>
  <r>
    <x v="8"/>
    <x v="5"/>
    <x v="5"/>
    <x v="0"/>
    <x v="495"/>
    <x v="482"/>
    <n v="988.16"/>
    <n v="191.2"/>
    <n v="49.91"/>
  </r>
  <r>
    <x v="8"/>
    <x v="5"/>
    <x v="6"/>
    <x v="0"/>
    <x v="496"/>
    <x v="483"/>
    <n v="1394.42"/>
    <n v="229.29"/>
    <n v="61.54"/>
  </r>
  <r>
    <x v="9"/>
    <x v="5"/>
    <x v="0"/>
    <x v="0"/>
    <x v="497"/>
    <x v="484"/>
    <n v="28.16"/>
    <n v="2.61"/>
    <n v="0.8"/>
  </r>
  <r>
    <x v="9"/>
    <x v="5"/>
    <x v="1"/>
    <x v="0"/>
    <x v="498"/>
    <x v="485"/>
    <n v="25.97"/>
    <n v="2.46"/>
    <n v="0.76"/>
  </r>
  <r>
    <x v="9"/>
    <x v="5"/>
    <x v="2"/>
    <x v="0"/>
    <x v="499"/>
    <x v="486"/>
    <n v="20.8"/>
    <n v="1.9"/>
    <n v="0.57999999999999996"/>
  </r>
  <r>
    <x v="9"/>
    <x v="5"/>
    <x v="3"/>
    <x v="0"/>
    <x v="500"/>
    <x v="487"/>
    <n v="10.35"/>
    <n v="0.88"/>
    <n v="0.26"/>
  </r>
  <r>
    <x v="9"/>
    <x v="5"/>
    <x v="4"/>
    <x v="0"/>
    <x v="501"/>
    <x v="488"/>
    <n v="37.82"/>
    <n v="7"/>
    <n v="1.89"/>
  </r>
  <r>
    <x v="9"/>
    <x v="5"/>
    <x v="5"/>
    <x v="0"/>
    <x v="502"/>
    <x v="489"/>
    <n v="28.23"/>
    <n v="5.21"/>
    <n v="1.42"/>
  </r>
  <r>
    <x v="9"/>
    <x v="5"/>
    <x v="6"/>
    <x v="0"/>
    <x v="7"/>
    <x v="7"/>
    <n v="0"/>
    <n v="0"/>
    <n v="0"/>
  </r>
  <r>
    <x v="10"/>
    <x v="5"/>
    <x v="0"/>
    <x v="0"/>
    <x v="7"/>
    <x v="7"/>
    <n v="0"/>
    <n v="0"/>
    <n v="0"/>
  </r>
  <r>
    <x v="10"/>
    <x v="5"/>
    <x v="1"/>
    <x v="0"/>
    <x v="7"/>
    <x v="7"/>
    <n v="0"/>
    <n v="0"/>
    <n v="0"/>
  </r>
  <r>
    <x v="10"/>
    <x v="5"/>
    <x v="2"/>
    <x v="0"/>
    <x v="7"/>
    <x v="7"/>
    <n v="0"/>
    <n v="0"/>
    <n v="0"/>
  </r>
  <r>
    <x v="10"/>
    <x v="5"/>
    <x v="3"/>
    <x v="0"/>
    <x v="7"/>
    <x v="7"/>
    <n v="0"/>
    <n v="0"/>
    <n v="0"/>
  </r>
  <r>
    <x v="10"/>
    <x v="5"/>
    <x v="4"/>
    <x v="0"/>
    <x v="7"/>
    <x v="7"/>
    <n v="0"/>
    <n v="0"/>
    <n v="0"/>
  </r>
  <r>
    <x v="10"/>
    <x v="5"/>
    <x v="5"/>
    <x v="0"/>
    <x v="7"/>
    <x v="7"/>
    <n v="0"/>
    <n v="0"/>
    <n v="0"/>
  </r>
  <r>
    <x v="10"/>
    <x v="5"/>
    <x v="6"/>
    <x v="0"/>
    <x v="7"/>
    <x v="7"/>
    <n v="0"/>
    <n v="0"/>
    <n v="0"/>
  </r>
  <r>
    <x v="11"/>
    <x v="5"/>
    <x v="0"/>
    <x v="0"/>
    <x v="503"/>
    <x v="490"/>
    <n v="5018.57"/>
    <n v="1012.58"/>
    <n v="373.7"/>
  </r>
  <r>
    <x v="11"/>
    <x v="5"/>
    <x v="1"/>
    <x v="0"/>
    <x v="504"/>
    <x v="491"/>
    <n v="5321.01"/>
    <n v="1097.74"/>
    <n v="406.43"/>
  </r>
  <r>
    <x v="11"/>
    <x v="5"/>
    <x v="2"/>
    <x v="0"/>
    <x v="505"/>
    <x v="492"/>
    <n v="6080.76"/>
    <n v="1286.67"/>
    <n v="478.08"/>
  </r>
  <r>
    <x v="11"/>
    <x v="5"/>
    <x v="3"/>
    <x v="0"/>
    <x v="506"/>
    <x v="493"/>
    <n v="6325.59"/>
    <n v="1304.72"/>
    <n v="482.19"/>
  </r>
  <r>
    <x v="11"/>
    <x v="5"/>
    <x v="4"/>
    <x v="0"/>
    <x v="507"/>
    <x v="494"/>
    <n v="6439.95"/>
    <n v="1421.78"/>
    <n v="516.96"/>
  </r>
  <r>
    <x v="11"/>
    <x v="5"/>
    <x v="5"/>
    <x v="0"/>
    <x v="508"/>
    <x v="495"/>
    <n v="6984.67"/>
    <n v="1503.86"/>
    <n v="544.11"/>
  </r>
  <r>
    <x v="11"/>
    <x v="5"/>
    <x v="6"/>
    <x v="0"/>
    <x v="509"/>
    <x v="496"/>
    <n v="6819.11"/>
    <n v="1472.8"/>
    <n v="534.25"/>
  </r>
  <r>
    <x v="12"/>
    <x v="5"/>
    <x v="0"/>
    <x v="0"/>
    <x v="510"/>
    <x v="497"/>
    <n v="74.319999999999993"/>
    <n v="17.489999999999998"/>
    <n v="6.59"/>
  </r>
  <r>
    <x v="12"/>
    <x v="5"/>
    <x v="1"/>
    <x v="0"/>
    <x v="511"/>
    <x v="43"/>
    <n v="113.81"/>
    <n v="26"/>
    <n v="9.76"/>
  </r>
  <r>
    <x v="12"/>
    <x v="5"/>
    <x v="2"/>
    <x v="0"/>
    <x v="512"/>
    <x v="498"/>
    <n v="81.05"/>
    <n v="18.12"/>
    <n v="6.78"/>
  </r>
  <r>
    <x v="12"/>
    <x v="5"/>
    <x v="3"/>
    <x v="0"/>
    <x v="513"/>
    <x v="484"/>
    <n v="38.57"/>
    <n v="8.9499999999999993"/>
    <n v="3.37"/>
  </r>
  <r>
    <x v="12"/>
    <x v="5"/>
    <x v="4"/>
    <x v="0"/>
    <x v="514"/>
    <x v="499"/>
    <n v="57.48"/>
    <n v="13.95"/>
    <n v="5.26"/>
  </r>
  <r>
    <x v="12"/>
    <x v="5"/>
    <x v="5"/>
    <x v="0"/>
    <x v="515"/>
    <x v="500"/>
    <n v="47.63"/>
    <n v="11.68"/>
    <n v="4.28"/>
  </r>
  <r>
    <x v="12"/>
    <x v="5"/>
    <x v="6"/>
    <x v="0"/>
    <x v="516"/>
    <x v="501"/>
    <n v="11.84"/>
    <n v="2.87"/>
    <n v="1.04"/>
  </r>
  <r>
    <x v="13"/>
    <x v="5"/>
    <x v="0"/>
    <x v="0"/>
    <x v="517"/>
    <x v="502"/>
    <n v="851.03"/>
    <n v="185.56"/>
    <n v="69.23"/>
  </r>
  <r>
    <x v="13"/>
    <x v="5"/>
    <x v="1"/>
    <x v="0"/>
    <x v="518"/>
    <x v="503"/>
    <n v="834.55"/>
    <n v="182.51"/>
    <n v="68.12"/>
  </r>
  <r>
    <x v="13"/>
    <x v="5"/>
    <x v="2"/>
    <x v="0"/>
    <x v="519"/>
    <x v="504"/>
    <n v="849.81"/>
    <n v="186.05"/>
    <n v="69.45"/>
  </r>
  <r>
    <x v="13"/>
    <x v="5"/>
    <x v="3"/>
    <x v="0"/>
    <x v="520"/>
    <x v="505"/>
    <n v="850.19"/>
    <n v="187.92"/>
    <n v="70.11"/>
  </r>
  <r>
    <x v="13"/>
    <x v="5"/>
    <x v="4"/>
    <x v="0"/>
    <x v="521"/>
    <x v="506"/>
    <n v="871.06"/>
    <n v="199.91"/>
    <n v="73.27"/>
  </r>
  <r>
    <x v="13"/>
    <x v="5"/>
    <x v="5"/>
    <x v="0"/>
    <x v="522"/>
    <x v="507"/>
    <n v="863.54"/>
    <n v="198.26"/>
    <n v="72.760000000000005"/>
  </r>
  <r>
    <x v="13"/>
    <x v="5"/>
    <x v="6"/>
    <x v="0"/>
    <x v="523"/>
    <x v="508"/>
    <n v="883.97"/>
    <n v="202.95"/>
    <n v="74.25"/>
  </r>
  <r>
    <x v="14"/>
    <x v="5"/>
    <x v="0"/>
    <x v="0"/>
    <x v="524"/>
    <x v="509"/>
    <n v="2672.3"/>
    <n v="617.80999999999995"/>
    <n v="232.24"/>
  </r>
  <r>
    <x v="14"/>
    <x v="5"/>
    <x v="1"/>
    <x v="0"/>
    <x v="525"/>
    <x v="510"/>
    <n v="2858.87"/>
    <n v="654.91"/>
    <n v="245.91"/>
  </r>
  <r>
    <x v="14"/>
    <x v="5"/>
    <x v="2"/>
    <x v="0"/>
    <x v="526"/>
    <x v="511"/>
    <n v="2601.54"/>
    <n v="593.47"/>
    <n v="222.72"/>
  </r>
  <r>
    <x v="14"/>
    <x v="5"/>
    <x v="3"/>
    <x v="0"/>
    <x v="527"/>
    <x v="512"/>
    <n v="1741.93"/>
    <n v="397.44"/>
    <n v="149.15"/>
  </r>
  <r>
    <x v="14"/>
    <x v="5"/>
    <x v="4"/>
    <x v="0"/>
    <x v="528"/>
    <x v="513"/>
    <n v="1989.02"/>
    <n v="463.7"/>
    <n v="170.66"/>
  </r>
  <r>
    <x v="14"/>
    <x v="5"/>
    <x v="5"/>
    <x v="0"/>
    <x v="529"/>
    <x v="514"/>
    <n v="2389.7800000000002"/>
    <n v="565.27"/>
    <n v="208.99"/>
  </r>
  <r>
    <x v="14"/>
    <x v="5"/>
    <x v="6"/>
    <x v="0"/>
    <x v="530"/>
    <x v="515"/>
    <n v="2732.28"/>
    <n v="647.23"/>
    <n v="240.03"/>
  </r>
  <r>
    <x v="0"/>
    <x v="6"/>
    <x v="0"/>
    <x v="0"/>
    <x v="7"/>
    <x v="7"/>
    <n v="0"/>
    <n v="0"/>
    <n v="0"/>
  </r>
  <r>
    <x v="0"/>
    <x v="6"/>
    <x v="1"/>
    <x v="0"/>
    <x v="7"/>
    <x v="7"/>
    <n v="0"/>
    <n v="0"/>
    <n v="0"/>
  </r>
  <r>
    <x v="0"/>
    <x v="6"/>
    <x v="2"/>
    <x v="0"/>
    <x v="7"/>
    <x v="7"/>
    <n v="0"/>
    <n v="0"/>
    <n v="0"/>
  </r>
  <r>
    <x v="0"/>
    <x v="6"/>
    <x v="3"/>
    <x v="0"/>
    <x v="7"/>
    <x v="7"/>
    <n v="0"/>
    <n v="0"/>
    <n v="0"/>
  </r>
  <r>
    <x v="0"/>
    <x v="6"/>
    <x v="4"/>
    <x v="0"/>
    <x v="7"/>
    <x v="7"/>
    <n v="0"/>
    <n v="0"/>
    <n v="0"/>
  </r>
  <r>
    <x v="0"/>
    <x v="6"/>
    <x v="5"/>
    <x v="0"/>
    <x v="7"/>
    <x v="7"/>
    <n v="0"/>
    <n v="0"/>
    <n v="0"/>
  </r>
  <r>
    <x v="0"/>
    <x v="6"/>
    <x v="6"/>
    <x v="0"/>
    <x v="7"/>
    <x v="7"/>
    <n v="0"/>
    <n v="0"/>
    <n v="0"/>
  </r>
  <r>
    <x v="1"/>
    <x v="6"/>
    <x v="0"/>
    <x v="0"/>
    <x v="531"/>
    <x v="516"/>
    <n v="226.38"/>
    <n v="51.49"/>
    <n v="19.309999999999999"/>
  </r>
  <r>
    <x v="1"/>
    <x v="6"/>
    <x v="1"/>
    <x v="0"/>
    <x v="532"/>
    <x v="517"/>
    <n v="274.01"/>
    <n v="63.64"/>
    <n v="23.94"/>
  </r>
  <r>
    <x v="1"/>
    <x v="6"/>
    <x v="2"/>
    <x v="0"/>
    <x v="533"/>
    <x v="518"/>
    <n v="351.79"/>
    <n v="81.33"/>
    <n v="30.57"/>
  </r>
  <r>
    <x v="1"/>
    <x v="6"/>
    <x v="3"/>
    <x v="0"/>
    <x v="534"/>
    <x v="519"/>
    <n v="311.95999999999998"/>
    <n v="71.89"/>
    <n v="27.01"/>
  </r>
  <r>
    <x v="1"/>
    <x v="6"/>
    <x v="4"/>
    <x v="0"/>
    <x v="535"/>
    <x v="520"/>
    <n v="401.96"/>
    <n v="93.14"/>
    <n v="35.020000000000003"/>
  </r>
  <r>
    <x v="1"/>
    <x v="6"/>
    <x v="5"/>
    <x v="0"/>
    <x v="536"/>
    <x v="521"/>
    <n v="391.38"/>
    <n v="90.15"/>
    <n v="33.869999999999997"/>
  </r>
  <r>
    <x v="1"/>
    <x v="6"/>
    <x v="6"/>
    <x v="0"/>
    <x v="537"/>
    <x v="522"/>
    <n v="2371.98"/>
    <n v="572.78"/>
    <n v="216.46"/>
  </r>
  <r>
    <x v="2"/>
    <x v="6"/>
    <x v="0"/>
    <x v="0"/>
    <x v="538"/>
    <x v="523"/>
    <n v="15.28"/>
    <n v="3.82"/>
    <n v="1.45"/>
  </r>
  <r>
    <x v="2"/>
    <x v="6"/>
    <x v="1"/>
    <x v="0"/>
    <x v="539"/>
    <x v="524"/>
    <n v="3.53"/>
    <n v="0.88"/>
    <n v="0.33"/>
  </r>
  <r>
    <x v="2"/>
    <x v="6"/>
    <x v="2"/>
    <x v="0"/>
    <x v="540"/>
    <x v="525"/>
    <n v="6.45"/>
    <n v="1.58"/>
    <n v="0.6"/>
  </r>
  <r>
    <x v="2"/>
    <x v="6"/>
    <x v="3"/>
    <x v="0"/>
    <x v="541"/>
    <x v="526"/>
    <n v="80.709999999999994"/>
    <n v="19.89"/>
    <n v="7.53"/>
  </r>
  <r>
    <x v="2"/>
    <x v="6"/>
    <x v="4"/>
    <x v="0"/>
    <x v="542"/>
    <x v="527"/>
    <n v="31.65"/>
    <n v="7.71"/>
    <n v="2.92"/>
  </r>
  <r>
    <x v="2"/>
    <x v="6"/>
    <x v="5"/>
    <x v="0"/>
    <x v="543"/>
    <x v="528"/>
    <n v="23.55"/>
    <n v="5.77"/>
    <n v="2.19"/>
  </r>
  <r>
    <x v="2"/>
    <x v="6"/>
    <x v="6"/>
    <x v="0"/>
    <x v="544"/>
    <x v="529"/>
    <n v="39.31"/>
    <n v="9.7100000000000009"/>
    <n v="3.68"/>
  </r>
  <r>
    <x v="3"/>
    <x v="6"/>
    <x v="0"/>
    <x v="0"/>
    <x v="7"/>
    <x v="7"/>
    <n v="0"/>
    <n v="0"/>
    <n v="0"/>
  </r>
  <r>
    <x v="3"/>
    <x v="6"/>
    <x v="1"/>
    <x v="0"/>
    <x v="7"/>
    <x v="7"/>
    <n v="0"/>
    <n v="0"/>
    <n v="0"/>
  </r>
  <r>
    <x v="3"/>
    <x v="6"/>
    <x v="2"/>
    <x v="0"/>
    <x v="7"/>
    <x v="7"/>
    <n v="0"/>
    <n v="0"/>
    <n v="0"/>
  </r>
  <r>
    <x v="3"/>
    <x v="6"/>
    <x v="3"/>
    <x v="0"/>
    <x v="7"/>
    <x v="7"/>
    <n v="0"/>
    <n v="0"/>
    <n v="0"/>
  </r>
  <r>
    <x v="3"/>
    <x v="6"/>
    <x v="4"/>
    <x v="0"/>
    <x v="7"/>
    <x v="7"/>
    <n v="0"/>
    <n v="0"/>
    <n v="0"/>
  </r>
  <r>
    <x v="3"/>
    <x v="6"/>
    <x v="5"/>
    <x v="0"/>
    <x v="7"/>
    <x v="7"/>
    <n v="0"/>
    <n v="0"/>
    <n v="0"/>
  </r>
  <r>
    <x v="3"/>
    <x v="6"/>
    <x v="6"/>
    <x v="0"/>
    <x v="7"/>
    <x v="7"/>
    <n v="0"/>
    <n v="0"/>
    <n v="0"/>
  </r>
  <r>
    <x v="4"/>
    <x v="6"/>
    <x v="0"/>
    <x v="0"/>
    <x v="545"/>
    <x v="530"/>
    <n v="0.94"/>
    <n v="0.14000000000000001"/>
    <n v="0.05"/>
  </r>
  <r>
    <x v="4"/>
    <x v="6"/>
    <x v="1"/>
    <x v="0"/>
    <x v="546"/>
    <x v="531"/>
    <n v="0.64"/>
    <n v="0.12"/>
    <n v="0.04"/>
  </r>
  <r>
    <x v="4"/>
    <x v="6"/>
    <x v="2"/>
    <x v="0"/>
    <x v="547"/>
    <x v="467"/>
    <n v="1.02"/>
    <n v="0.23"/>
    <n v="0.09"/>
  </r>
  <r>
    <x v="4"/>
    <x v="6"/>
    <x v="3"/>
    <x v="0"/>
    <x v="548"/>
    <x v="532"/>
    <n v="3.02"/>
    <n v="0.71"/>
    <n v="0.27"/>
  </r>
  <r>
    <x v="4"/>
    <x v="6"/>
    <x v="4"/>
    <x v="0"/>
    <x v="549"/>
    <x v="533"/>
    <n v="14.25"/>
    <n v="3.38"/>
    <n v="1.27"/>
  </r>
  <r>
    <x v="4"/>
    <x v="6"/>
    <x v="5"/>
    <x v="0"/>
    <x v="550"/>
    <x v="248"/>
    <n v="28.55"/>
    <n v="6.94"/>
    <n v="2.63"/>
  </r>
  <r>
    <x v="4"/>
    <x v="6"/>
    <x v="6"/>
    <x v="0"/>
    <x v="551"/>
    <x v="534"/>
    <n v="6.66"/>
    <n v="1.56"/>
    <n v="0.59"/>
  </r>
  <r>
    <x v="5"/>
    <x v="6"/>
    <x v="0"/>
    <x v="0"/>
    <x v="7"/>
    <x v="7"/>
    <n v="0"/>
    <n v="0"/>
    <n v="0"/>
  </r>
  <r>
    <x v="5"/>
    <x v="6"/>
    <x v="1"/>
    <x v="0"/>
    <x v="7"/>
    <x v="7"/>
    <n v="0"/>
    <n v="0"/>
    <n v="0"/>
  </r>
  <r>
    <x v="5"/>
    <x v="6"/>
    <x v="2"/>
    <x v="0"/>
    <x v="7"/>
    <x v="7"/>
    <n v="0"/>
    <n v="0"/>
    <n v="0"/>
  </r>
  <r>
    <x v="5"/>
    <x v="6"/>
    <x v="3"/>
    <x v="0"/>
    <x v="7"/>
    <x v="7"/>
    <n v="0"/>
    <n v="0"/>
    <n v="0"/>
  </r>
  <r>
    <x v="5"/>
    <x v="6"/>
    <x v="4"/>
    <x v="0"/>
    <x v="552"/>
    <x v="535"/>
    <n v="16.29"/>
    <n v="3.88"/>
    <n v="1.46"/>
  </r>
  <r>
    <x v="5"/>
    <x v="6"/>
    <x v="5"/>
    <x v="0"/>
    <x v="553"/>
    <x v="536"/>
    <n v="22.31"/>
    <n v="5.41"/>
    <n v="2.0499999999999998"/>
  </r>
  <r>
    <x v="5"/>
    <x v="6"/>
    <x v="6"/>
    <x v="0"/>
    <x v="7"/>
    <x v="7"/>
    <n v="0"/>
    <n v="0"/>
    <n v="0"/>
  </r>
  <r>
    <x v="6"/>
    <x v="6"/>
    <x v="0"/>
    <x v="0"/>
    <x v="7"/>
    <x v="7"/>
    <n v="0"/>
    <n v="0"/>
    <n v="0"/>
  </r>
  <r>
    <x v="6"/>
    <x v="6"/>
    <x v="1"/>
    <x v="0"/>
    <x v="7"/>
    <x v="7"/>
    <n v="0"/>
    <n v="0"/>
    <n v="0"/>
  </r>
  <r>
    <x v="6"/>
    <x v="6"/>
    <x v="2"/>
    <x v="0"/>
    <x v="7"/>
    <x v="7"/>
    <n v="0"/>
    <n v="0"/>
    <n v="0"/>
  </r>
  <r>
    <x v="6"/>
    <x v="6"/>
    <x v="3"/>
    <x v="0"/>
    <x v="7"/>
    <x v="7"/>
    <n v="0"/>
    <n v="0"/>
    <n v="0"/>
  </r>
  <r>
    <x v="6"/>
    <x v="6"/>
    <x v="4"/>
    <x v="0"/>
    <x v="7"/>
    <x v="7"/>
    <n v="0"/>
    <n v="0"/>
    <n v="0"/>
  </r>
  <r>
    <x v="6"/>
    <x v="6"/>
    <x v="5"/>
    <x v="0"/>
    <x v="7"/>
    <x v="7"/>
    <n v="0"/>
    <n v="0"/>
    <n v="0"/>
  </r>
  <r>
    <x v="6"/>
    <x v="6"/>
    <x v="6"/>
    <x v="0"/>
    <x v="7"/>
    <x v="7"/>
    <n v="0"/>
    <n v="0"/>
    <n v="0"/>
  </r>
  <r>
    <x v="7"/>
    <x v="6"/>
    <x v="0"/>
    <x v="0"/>
    <x v="7"/>
    <x v="7"/>
    <n v="0"/>
    <n v="0"/>
    <n v="0"/>
  </r>
  <r>
    <x v="7"/>
    <x v="6"/>
    <x v="1"/>
    <x v="0"/>
    <x v="7"/>
    <x v="7"/>
    <n v="0"/>
    <n v="0"/>
    <n v="0"/>
  </r>
  <r>
    <x v="7"/>
    <x v="6"/>
    <x v="2"/>
    <x v="0"/>
    <x v="7"/>
    <x v="7"/>
    <n v="0"/>
    <n v="0"/>
    <n v="0"/>
  </r>
  <r>
    <x v="7"/>
    <x v="6"/>
    <x v="3"/>
    <x v="0"/>
    <x v="7"/>
    <x v="7"/>
    <n v="0"/>
    <n v="0"/>
    <n v="0"/>
  </r>
  <r>
    <x v="7"/>
    <x v="6"/>
    <x v="4"/>
    <x v="0"/>
    <x v="7"/>
    <x v="7"/>
    <n v="0"/>
    <n v="0"/>
    <n v="0"/>
  </r>
  <r>
    <x v="7"/>
    <x v="6"/>
    <x v="5"/>
    <x v="0"/>
    <x v="7"/>
    <x v="7"/>
    <n v="0"/>
    <n v="0"/>
    <n v="0"/>
  </r>
  <r>
    <x v="7"/>
    <x v="6"/>
    <x v="6"/>
    <x v="0"/>
    <x v="7"/>
    <x v="7"/>
    <n v="0"/>
    <n v="0"/>
    <n v="0"/>
  </r>
  <r>
    <x v="8"/>
    <x v="6"/>
    <x v="0"/>
    <x v="0"/>
    <x v="7"/>
    <x v="7"/>
    <n v="0"/>
    <n v="0"/>
    <n v="0"/>
  </r>
  <r>
    <x v="8"/>
    <x v="6"/>
    <x v="1"/>
    <x v="0"/>
    <x v="7"/>
    <x v="7"/>
    <n v="0"/>
    <n v="0"/>
    <n v="0"/>
  </r>
  <r>
    <x v="8"/>
    <x v="6"/>
    <x v="2"/>
    <x v="0"/>
    <x v="7"/>
    <x v="7"/>
    <n v="0"/>
    <n v="0"/>
    <n v="0"/>
  </r>
  <r>
    <x v="8"/>
    <x v="6"/>
    <x v="3"/>
    <x v="0"/>
    <x v="7"/>
    <x v="7"/>
    <n v="0"/>
    <n v="0"/>
    <n v="0"/>
  </r>
  <r>
    <x v="8"/>
    <x v="6"/>
    <x v="4"/>
    <x v="0"/>
    <x v="554"/>
    <x v="537"/>
    <n v="11.85"/>
    <n v="3.38"/>
    <n v="0.85"/>
  </r>
  <r>
    <x v="8"/>
    <x v="6"/>
    <x v="5"/>
    <x v="0"/>
    <x v="7"/>
    <x v="7"/>
    <n v="0"/>
    <n v="0"/>
    <n v="0"/>
  </r>
  <r>
    <x v="8"/>
    <x v="6"/>
    <x v="6"/>
    <x v="0"/>
    <x v="555"/>
    <x v="538"/>
    <n v="80.05"/>
    <n v="22.29"/>
    <n v="6.37"/>
  </r>
  <r>
    <x v="9"/>
    <x v="6"/>
    <x v="0"/>
    <x v="0"/>
    <x v="556"/>
    <x v="539"/>
    <n v="94.47"/>
    <n v="13.09"/>
    <n v="4.51"/>
  </r>
  <r>
    <x v="9"/>
    <x v="6"/>
    <x v="1"/>
    <x v="0"/>
    <x v="557"/>
    <x v="540"/>
    <n v="122.92"/>
    <n v="20.03"/>
    <n v="7.13"/>
  </r>
  <r>
    <x v="9"/>
    <x v="6"/>
    <x v="2"/>
    <x v="0"/>
    <x v="558"/>
    <x v="541"/>
    <n v="103.92"/>
    <n v="16.59"/>
    <n v="5.88"/>
  </r>
  <r>
    <x v="9"/>
    <x v="6"/>
    <x v="3"/>
    <x v="0"/>
    <x v="559"/>
    <x v="542"/>
    <n v="10.01"/>
    <n v="1.88"/>
    <n v="0.68"/>
  </r>
  <r>
    <x v="9"/>
    <x v="6"/>
    <x v="4"/>
    <x v="0"/>
    <x v="560"/>
    <x v="543"/>
    <n v="116.45"/>
    <n v="25.28"/>
    <n v="8.68"/>
  </r>
  <r>
    <x v="9"/>
    <x v="6"/>
    <x v="5"/>
    <x v="0"/>
    <x v="561"/>
    <x v="544"/>
    <n v="141.81"/>
    <n v="33.08"/>
    <n v="11.98"/>
  </r>
  <r>
    <x v="9"/>
    <x v="6"/>
    <x v="6"/>
    <x v="0"/>
    <x v="562"/>
    <x v="545"/>
    <n v="238.77"/>
    <n v="57.26"/>
    <n v="21.27"/>
  </r>
  <r>
    <x v="10"/>
    <x v="6"/>
    <x v="0"/>
    <x v="0"/>
    <x v="7"/>
    <x v="7"/>
    <n v="0"/>
    <n v="0"/>
    <n v="0"/>
  </r>
  <r>
    <x v="10"/>
    <x v="6"/>
    <x v="1"/>
    <x v="0"/>
    <x v="7"/>
    <x v="7"/>
    <n v="0"/>
    <n v="0"/>
    <n v="0"/>
  </r>
  <r>
    <x v="10"/>
    <x v="6"/>
    <x v="2"/>
    <x v="0"/>
    <x v="7"/>
    <x v="7"/>
    <n v="0"/>
    <n v="0"/>
    <n v="0"/>
  </r>
  <r>
    <x v="10"/>
    <x v="6"/>
    <x v="3"/>
    <x v="0"/>
    <x v="7"/>
    <x v="7"/>
    <n v="0"/>
    <n v="0"/>
    <n v="0"/>
  </r>
  <r>
    <x v="10"/>
    <x v="6"/>
    <x v="4"/>
    <x v="0"/>
    <x v="7"/>
    <x v="7"/>
    <n v="0"/>
    <n v="0"/>
    <n v="0"/>
  </r>
  <r>
    <x v="10"/>
    <x v="6"/>
    <x v="5"/>
    <x v="0"/>
    <x v="7"/>
    <x v="7"/>
    <n v="0"/>
    <n v="0"/>
    <n v="0"/>
  </r>
  <r>
    <x v="10"/>
    <x v="6"/>
    <x v="6"/>
    <x v="0"/>
    <x v="7"/>
    <x v="7"/>
    <n v="0"/>
    <n v="0"/>
    <n v="0"/>
  </r>
  <r>
    <x v="11"/>
    <x v="6"/>
    <x v="0"/>
    <x v="0"/>
    <x v="563"/>
    <x v="546"/>
    <n v="85.29"/>
    <n v="18.079999999999998"/>
    <n v="6.72"/>
  </r>
  <r>
    <x v="11"/>
    <x v="6"/>
    <x v="1"/>
    <x v="0"/>
    <x v="564"/>
    <x v="547"/>
    <n v="15.57"/>
    <n v="3.86"/>
    <n v="1.46"/>
  </r>
  <r>
    <x v="11"/>
    <x v="6"/>
    <x v="2"/>
    <x v="0"/>
    <x v="565"/>
    <x v="548"/>
    <n v="4"/>
    <n v="0.97"/>
    <n v="0.37"/>
  </r>
  <r>
    <x v="11"/>
    <x v="6"/>
    <x v="3"/>
    <x v="0"/>
    <x v="566"/>
    <x v="78"/>
    <n v="1.45"/>
    <n v="0.36"/>
    <n v="0.14000000000000001"/>
  </r>
  <r>
    <x v="11"/>
    <x v="6"/>
    <x v="4"/>
    <x v="0"/>
    <x v="567"/>
    <x v="549"/>
    <n v="29.06"/>
    <n v="6.63"/>
    <n v="2.19"/>
  </r>
  <r>
    <x v="11"/>
    <x v="6"/>
    <x v="5"/>
    <x v="0"/>
    <x v="568"/>
    <x v="550"/>
    <n v="35.85"/>
    <n v="8.2200000000000006"/>
    <n v="2.77"/>
  </r>
  <r>
    <x v="11"/>
    <x v="6"/>
    <x v="6"/>
    <x v="0"/>
    <x v="569"/>
    <x v="551"/>
    <n v="12.91"/>
    <n v="3.12"/>
    <n v="1.1599999999999999"/>
  </r>
  <r>
    <x v="12"/>
    <x v="6"/>
    <x v="0"/>
    <x v="0"/>
    <x v="7"/>
    <x v="7"/>
    <n v="0"/>
    <n v="0"/>
    <n v="0"/>
  </r>
  <r>
    <x v="12"/>
    <x v="6"/>
    <x v="1"/>
    <x v="0"/>
    <x v="7"/>
    <x v="7"/>
    <n v="0"/>
    <n v="0"/>
    <n v="0"/>
  </r>
  <r>
    <x v="12"/>
    <x v="6"/>
    <x v="2"/>
    <x v="0"/>
    <x v="7"/>
    <x v="7"/>
    <n v="0"/>
    <n v="0"/>
    <n v="0"/>
  </r>
  <r>
    <x v="12"/>
    <x v="6"/>
    <x v="3"/>
    <x v="0"/>
    <x v="7"/>
    <x v="7"/>
    <n v="0"/>
    <n v="0"/>
    <n v="0"/>
  </r>
  <r>
    <x v="12"/>
    <x v="6"/>
    <x v="4"/>
    <x v="0"/>
    <x v="7"/>
    <x v="7"/>
    <n v="0"/>
    <n v="0"/>
    <n v="0"/>
  </r>
  <r>
    <x v="12"/>
    <x v="6"/>
    <x v="5"/>
    <x v="0"/>
    <x v="7"/>
    <x v="7"/>
    <n v="0"/>
    <n v="0"/>
    <n v="0"/>
  </r>
  <r>
    <x v="12"/>
    <x v="6"/>
    <x v="6"/>
    <x v="0"/>
    <x v="7"/>
    <x v="7"/>
    <n v="0"/>
    <n v="0"/>
    <n v="0"/>
  </r>
  <r>
    <x v="13"/>
    <x v="6"/>
    <x v="0"/>
    <x v="0"/>
    <x v="7"/>
    <x v="7"/>
    <n v="0"/>
    <n v="0"/>
    <n v="0"/>
  </r>
  <r>
    <x v="13"/>
    <x v="6"/>
    <x v="1"/>
    <x v="0"/>
    <x v="7"/>
    <x v="7"/>
    <n v="0"/>
    <n v="0"/>
    <n v="0"/>
  </r>
  <r>
    <x v="13"/>
    <x v="6"/>
    <x v="2"/>
    <x v="0"/>
    <x v="7"/>
    <x v="7"/>
    <n v="0"/>
    <n v="0"/>
    <n v="0"/>
  </r>
  <r>
    <x v="13"/>
    <x v="6"/>
    <x v="3"/>
    <x v="0"/>
    <x v="7"/>
    <x v="7"/>
    <n v="0"/>
    <n v="0"/>
    <n v="0"/>
  </r>
  <r>
    <x v="13"/>
    <x v="6"/>
    <x v="4"/>
    <x v="0"/>
    <x v="7"/>
    <x v="7"/>
    <n v="0"/>
    <n v="0"/>
    <n v="0"/>
  </r>
  <r>
    <x v="13"/>
    <x v="6"/>
    <x v="5"/>
    <x v="0"/>
    <x v="7"/>
    <x v="7"/>
    <n v="0"/>
    <n v="0"/>
    <n v="0"/>
  </r>
  <r>
    <x v="13"/>
    <x v="6"/>
    <x v="6"/>
    <x v="0"/>
    <x v="7"/>
    <x v="7"/>
    <n v="0"/>
    <n v="0"/>
    <n v="0"/>
  </r>
  <r>
    <x v="14"/>
    <x v="6"/>
    <x v="0"/>
    <x v="0"/>
    <x v="570"/>
    <x v="502"/>
    <n v="892.74"/>
    <n v="210.91"/>
    <n v="79.5"/>
  </r>
  <r>
    <x v="14"/>
    <x v="6"/>
    <x v="1"/>
    <x v="0"/>
    <x v="571"/>
    <x v="552"/>
    <n v="1129.93"/>
    <n v="267.56"/>
    <n v="100.88"/>
  </r>
  <r>
    <x v="14"/>
    <x v="6"/>
    <x v="2"/>
    <x v="0"/>
    <x v="572"/>
    <x v="553"/>
    <n v="790.19"/>
    <n v="187.5"/>
    <n v="70.709999999999994"/>
  </r>
  <r>
    <x v="14"/>
    <x v="6"/>
    <x v="3"/>
    <x v="0"/>
    <x v="573"/>
    <x v="554"/>
    <n v="1691.91"/>
    <n v="404.18"/>
    <n v="152.55000000000001"/>
  </r>
  <r>
    <x v="14"/>
    <x v="6"/>
    <x v="4"/>
    <x v="0"/>
    <x v="574"/>
    <x v="555"/>
    <n v="1530.77"/>
    <n v="368.49"/>
    <n v="137.76"/>
  </r>
  <r>
    <x v="14"/>
    <x v="6"/>
    <x v="5"/>
    <x v="0"/>
    <x v="575"/>
    <x v="556"/>
    <n v="2178.61"/>
    <n v="520.30999999999995"/>
    <n v="194.33"/>
  </r>
  <r>
    <x v="14"/>
    <x v="6"/>
    <x v="6"/>
    <x v="0"/>
    <x v="576"/>
    <x v="557"/>
    <n v="2334.7199999999998"/>
    <n v="556.52"/>
    <n v="207.93"/>
  </r>
  <r>
    <x v="0"/>
    <x v="0"/>
    <x v="0"/>
    <x v="1"/>
    <x v="577"/>
    <x v="558"/>
    <n v="18.02"/>
    <n v="0.74"/>
    <n v="0.49"/>
  </r>
  <r>
    <x v="0"/>
    <x v="0"/>
    <x v="1"/>
    <x v="1"/>
    <x v="578"/>
    <x v="249"/>
    <n v="15.01"/>
    <n v="0.61"/>
    <n v="0.41"/>
  </r>
  <r>
    <x v="0"/>
    <x v="0"/>
    <x v="2"/>
    <x v="1"/>
    <x v="579"/>
    <x v="559"/>
    <n v="4.29"/>
    <n v="0.18"/>
    <n v="0.12"/>
  </r>
  <r>
    <x v="0"/>
    <x v="0"/>
    <x v="3"/>
    <x v="1"/>
    <x v="580"/>
    <x v="560"/>
    <n v="22.11"/>
    <n v="0.9"/>
    <n v="0.6"/>
  </r>
  <r>
    <x v="0"/>
    <x v="0"/>
    <x v="4"/>
    <x v="1"/>
    <x v="581"/>
    <x v="561"/>
    <n v="27.73"/>
    <n v="1.1299999999999999"/>
    <n v="0.76"/>
  </r>
  <r>
    <x v="0"/>
    <x v="0"/>
    <x v="5"/>
    <x v="1"/>
    <x v="582"/>
    <x v="562"/>
    <n v="27.77"/>
    <n v="1.1399999999999999"/>
    <n v="0.76"/>
  </r>
  <r>
    <x v="0"/>
    <x v="0"/>
    <x v="6"/>
    <x v="1"/>
    <x v="583"/>
    <x v="563"/>
    <n v="29.95"/>
    <n v="1.23"/>
    <n v="0.82"/>
  </r>
  <r>
    <x v="1"/>
    <x v="0"/>
    <x v="0"/>
    <x v="1"/>
    <x v="7"/>
    <x v="7"/>
    <n v="0"/>
    <n v="0"/>
    <n v="0"/>
  </r>
  <r>
    <x v="1"/>
    <x v="0"/>
    <x v="1"/>
    <x v="1"/>
    <x v="584"/>
    <x v="564"/>
    <n v="0.1"/>
    <n v="0"/>
    <n v="0"/>
  </r>
  <r>
    <x v="1"/>
    <x v="0"/>
    <x v="2"/>
    <x v="1"/>
    <x v="7"/>
    <x v="7"/>
    <n v="0"/>
    <n v="0"/>
    <n v="0"/>
  </r>
  <r>
    <x v="1"/>
    <x v="0"/>
    <x v="3"/>
    <x v="1"/>
    <x v="7"/>
    <x v="7"/>
    <n v="0"/>
    <n v="0"/>
    <n v="0"/>
  </r>
  <r>
    <x v="1"/>
    <x v="0"/>
    <x v="4"/>
    <x v="1"/>
    <x v="7"/>
    <x v="7"/>
    <n v="0"/>
    <n v="0"/>
    <n v="0"/>
  </r>
  <r>
    <x v="1"/>
    <x v="0"/>
    <x v="5"/>
    <x v="1"/>
    <x v="7"/>
    <x v="7"/>
    <n v="0"/>
    <n v="0"/>
    <n v="0"/>
  </r>
  <r>
    <x v="1"/>
    <x v="0"/>
    <x v="6"/>
    <x v="1"/>
    <x v="7"/>
    <x v="7"/>
    <n v="0"/>
    <n v="0"/>
    <n v="0"/>
  </r>
  <r>
    <x v="2"/>
    <x v="0"/>
    <x v="0"/>
    <x v="1"/>
    <x v="585"/>
    <x v="565"/>
    <n v="17.38"/>
    <n v="0.71"/>
    <n v="0.47"/>
  </r>
  <r>
    <x v="2"/>
    <x v="0"/>
    <x v="1"/>
    <x v="1"/>
    <x v="586"/>
    <x v="566"/>
    <n v="17.5"/>
    <n v="0.72"/>
    <n v="0.48"/>
  </r>
  <r>
    <x v="2"/>
    <x v="0"/>
    <x v="2"/>
    <x v="1"/>
    <x v="587"/>
    <x v="567"/>
    <n v="7.14"/>
    <n v="0.28999999999999998"/>
    <n v="0.19"/>
  </r>
  <r>
    <x v="2"/>
    <x v="0"/>
    <x v="3"/>
    <x v="1"/>
    <x v="588"/>
    <x v="568"/>
    <n v="5.68"/>
    <n v="0.23"/>
    <n v="0.15"/>
  </r>
  <r>
    <x v="2"/>
    <x v="0"/>
    <x v="4"/>
    <x v="1"/>
    <x v="589"/>
    <x v="569"/>
    <n v="6.93"/>
    <n v="0.28000000000000003"/>
    <n v="0.19"/>
  </r>
  <r>
    <x v="2"/>
    <x v="0"/>
    <x v="5"/>
    <x v="1"/>
    <x v="590"/>
    <x v="570"/>
    <n v="12.92"/>
    <n v="0.53"/>
    <n v="0.35"/>
  </r>
  <r>
    <x v="2"/>
    <x v="0"/>
    <x v="6"/>
    <x v="1"/>
    <x v="591"/>
    <x v="571"/>
    <n v="10.32"/>
    <n v="0.42"/>
    <n v="0.28000000000000003"/>
  </r>
  <r>
    <x v="3"/>
    <x v="0"/>
    <x v="0"/>
    <x v="1"/>
    <x v="592"/>
    <x v="218"/>
    <n v="211.64"/>
    <n v="8.66"/>
    <n v="5.77"/>
  </r>
  <r>
    <x v="3"/>
    <x v="0"/>
    <x v="1"/>
    <x v="1"/>
    <x v="593"/>
    <x v="572"/>
    <n v="200.18"/>
    <n v="8.19"/>
    <n v="5.46"/>
  </r>
  <r>
    <x v="3"/>
    <x v="0"/>
    <x v="2"/>
    <x v="1"/>
    <x v="594"/>
    <x v="573"/>
    <n v="216.52"/>
    <n v="8.86"/>
    <n v="5.91"/>
  </r>
  <r>
    <x v="3"/>
    <x v="0"/>
    <x v="3"/>
    <x v="1"/>
    <x v="595"/>
    <x v="574"/>
    <n v="210.24"/>
    <n v="8.6"/>
    <n v="5.73"/>
  </r>
  <r>
    <x v="3"/>
    <x v="0"/>
    <x v="4"/>
    <x v="1"/>
    <x v="596"/>
    <x v="575"/>
    <n v="191.2"/>
    <n v="7.82"/>
    <n v="5.21"/>
  </r>
  <r>
    <x v="3"/>
    <x v="0"/>
    <x v="5"/>
    <x v="1"/>
    <x v="597"/>
    <x v="576"/>
    <n v="173.99"/>
    <n v="7.12"/>
    <n v="4.75"/>
  </r>
  <r>
    <x v="3"/>
    <x v="0"/>
    <x v="6"/>
    <x v="1"/>
    <x v="598"/>
    <x v="577"/>
    <n v="181.44"/>
    <n v="7.42"/>
    <n v="4.95"/>
  </r>
  <r>
    <x v="4"/>
    <x v="0"/>
    <x v="0"/>
    <x v="1"/>
    <x v="7"/>
    <x v="7"/>
    <n v="0"/>
    <n v="0"/>
    <n v="0"/>
  </r>
  <r>
    <x v="4"/>
    <x v="0"/>
    <x v="1"/>
    <x v="1"/>
    <x v="7"/>
    <x v="7"/>
    <n v="0"/>
    <n v="0"/>
    <n v="0"/>
  </r>
  <r>
    <x v="4"/>
    <x v="0"/>
    <x v="2"/>
    <x v="1"/>
    <x v="7"/>
    <x v="7"/>
    <n v="0"/>
    <n v="0"/>
    <n v="0"/>
  </r>
  <r>
    <x v="4"/>
    <x v="0"/>
    <x v="3"/>
    <x v="1"/>
    <x v="7"/>
    <x v="7"/>
    <n v="0"/>
    <n v="0"/>
    <n v="0"/>
  </r>
  <r>
    <x v="4"/>
    <x v="0"/>
    <x v="4"/>
    <x v="1"/>
    <x v="7"/>
    <x v="7"/>
    <n v="0"/>
    <n v="0"/>
    <n v="0"/>
  </r>
  <r>
    <x v="4"/>
    <x v="0"/>
    <x v="5"/>
    <x v="1"/>
    <x v="7"/>
    <x v="7"/>
    <n v="0"/>
    <n v="0"/>
    <n v="0"/>
  </r>
  <r>
    <x v="4"/>
    <x v="0"/>
    <x v="6"/>
    <x v="1"/>
    <x v="7"/>
    <x v="7"/>
    <n v="0"/>
    <n v="0"/>
    <n v="0"/>
  </r>
  <r>
    <x v="5"/>
    <x v="0"/>
    <x v="0"/>
    <x v="1"/>
    <x v="599"/>
    <x v="578"/>
    <n v="2.11"/>
    <n v="0.09"/>
    <n v="0.06"/>
  </r>
  <r>
    <x v="5"/>
    <x v="0"/>
    <x v="1"/>
    <x v="1"/>
    <x v="600"/>
    <x v="466"/>
    <n v="3.75"/>
    <n v="0.15"/>
    <n v="0.1"/>
  </r>
  <r>
    <x v="5"/>
    <x v="0"/>
    <x v="2"/>
    <x v="1"/>
    <x v="601"/>
    <x v="579"/>
    <n v="5.51"/>
    <n v="0.23"/>
    <n v="0.15"/>
  </r>
  <r>
    <x v="5"/>
    <x v="0"/>
    <x v="3"/>
    <x v="1"/>
    <x v="602"/>
    <x v="580"/>
    <n v="8.26"/>
    <n v="0.34"/>
    <n v="0.23"/>
  </r>
  <r>
    <x v="5"/>
    <x v="0"/>
    <x v="4"/>
    <x v="1"/>
    <x v="603"/>
    <x v="463"/>
    <n v="9.9499999999999993"/>
    <n v="0.41"/>
    <n v="0.27"/>
  </r>
  <r>
    <x v="5"/>
    <x v="0"/>
    <x v="5"/>
    <x v="1"/>
    <x v="604"/>
    <x v="581"/>
    <n v="4"/>
    <n v="0.16"/>
    <n v="0.11"/>
  </r>
  <r>
    <x v="5"/>
    <x v="0"/>
    <x v="6"/>
    <x v="1"/>
    <x v="605"/>
    <x v="582"/>
    <n v="1.66"/>
    <n v="7.0000000000000007E-2"/>
    <n v="0.05"/>
  </r>
  <r>
    <x v="6"/>
    <x v="0"/>
    <x v="0"/>
    <x v="1"/>
    <x v="606"/>
    <x v="583"/>
    <n v="0.47"/>
    <n v="0.02"/>
    <n v="0.01"/>
  </r>
  <r>
    <x v="6"/>
    <x v="0"/>
    <x v="1"/>
    <x v="1"/>
    <x v="607"/>
    <x v="584"/>
    <n v="0.23"/>
    <n v="0.01"/>
    <n v="0.01"/>
  </r>
  <r>
    <x v="6"/>
    <x v="0"/>
    <x v="2"/>
    <x v="1"/>
    <x v="608"/>
    <x v="585"/>
    <n v="0.93"/>
    <n v="0.04"/>
    <n v="0.03"/>
  </r>
  <r>
    <x v="6"/>
    <x v="0"/>
    <x v="3"/>
    <x v="1"/>
    <x v="7"/>
    <x v="7"/>
    <n v="0"/>
    <n v="0"/>
    <n v="0"/>
  </r>
  <r>
    <x v="6"/>
    <x v="0"/>
    <x v="4"/>
    <x v="1"/>
    <x v="609"/>
    <x v="586"/>
    <n v="2.23"/>
    <n v="0.09"/>
    <n v="0.06"/>
  </r>
  <r>
    <x v="6"/>
    <x v="0"/>
    <x v="5"/>
    <x v="1"/>
    <x v="610"/>
    <x v="31"/>
    <n v="0.19"/>
    <n v="0.01"/>
    <n v="0.01"/>
  </r>
  <r>
    <x v="6"/>
    <x v="0"/>
    <x v="6"/>
    <x v="1"/>
    <x v="7"/>
    <x v="7"/>
    <n v="0"/>
    <n v="0"/>
    <n v="0"/>
  </r>
  <r>
    <x v="7"/>
    <x v="0"/>
    <x v="0"/>
    <x v="1"/>
    <x v="611"/>
    <x v="587"/>
    <n v="26.86"/>
    <n v="1.1000000000000001"/>
    <n v="0.73"/>
  </r>
  <r>
    <x v="7"/>
    <x v="0"/>
    <x v="1"/>
    <x v="1"/>
    <x v="612"/>
    <x v="588"/>
    <n v="21.7"/>
    <n v="0.89"/>
    <n v="0.59"/>
  </r>
  <r>
    <x v="7"/>
    <x v="0"/>
    <x v="2"/>
    <x v="1"/>
    <x v="613"/>
    <x v="589"/>
    <n v="6.07"/>
    <n v="0.25"/>
    <n v="0.17"/>
  </r>
  <r>
    <x v="7"/>
    <x v="0"/>
    <x v="3"/>
    <x v="1"/>
    <x v="614"/>
    <x v="590"/>
    <n v="15.25"/>
    <n v="0.62"/>
    <n v="0.42"/>
  </r>
  <r>
    <x v="7"/>
    <x v="0"/>
    <x v="4"/>
    <x v="1"/>
    <x v="615"/>
    <x v="591"/>
    <n v="18.39"/>
    <n v="0.75"/>
    <n v="0.5"/>
  </r>
  <r>
    <x v="7"/>
    <x v="0"/>
    <x v="5"/>
    <x v="1"/>
    <x v="616"/>
    <x v="592"/>
    <n v="29.14"/>
    <n v="1.19"/>
    <n v="0.79"/>
  </r>
  <r>
    <x v="7"/>
    <x v="0"/>
    <x v="6"/>
    <x v="1"/>
    <x v="617"/>
    <x v="593"/>
    <n v="26.31"/>
    <n v="1.08"/>
    <n v="0.72"/>
  </r>
  <r>
    <x v="8"/>
    <x v="0"/>
    <x v="0"/>
    <x v="1"/>
    <x v="618"/>
    <x v="594"/>
    <n v="15.35"/>
    <n v="0.63"/>
    <n v="0.42"/>
  </r>
  <r>
    <x v="8"/>
    <x v="0"/>
    <x v="1"/>
    <x v="1"/>
    <x v="619"/>
    <x v="595"/>
    <n v="16.97"/>
    <n v="0.69"/>
    <n v="0.46"/>
  </r>
  <r>
    <x v="8"/>
    <x v="0"/>
    <x v="2"/>
    <x v="1"/>
    <x v="620"/>
    <x v="596"/>
    <n v="51.34"/>
    <n v="2.1"/>
    <n v="1.4"/>
  </r>
  <r>
    <x v="8"/>
    <x v="0"/>
    <x v="3"/>
    <x v="1"/>
    <x v="621"/>
    <x v="597"/>
    <n v="9.01"/>
    <n v="0.37"/>
    <n v="0.25"/>
  </r>
  <r>
    <x v="8"/>
    <x v="0"/>
    <x v="4"/>
    <x v="1"/>
    <x v="622"/>
    <x v="598"/>
    <n v="22.23"/>
    <n v="0.91"/>
    <n v="0.61"/>
  </r>
  <r>
    <x v="8"/>
    <x v="0"/>
    <x v="5"/>
    <x v="1"/>
    <x v="623"/>
    <x v="599"/>
    <n v="21.31"/>
    <n v="0.87"/>
    <n v="0.57999999999999996"/>
  </r>
  <r>
    <x v="8"/>
    <x v="0"/>
    <x v="6"/>
    <x v="1"/>
    <x v="624"/>
    <x v="600"/>
    <n v="13.26"/>
    <n v="0.54"/>
    <n v="0.36"/>
  </r>
  <r>
    <x v="9"/>
    <x v="0"/>
    <x v="0"/>
    <x v="1"/>
    <x v="625"/>
    <x v="365"/>
    <n v="463.15"/>
    <n v="18.95"/>
    <n v="12.63"/>
  </r>
  <r>
    <x v="9"/>
    <x v="0"/>
    <x v="1"/>
    <x v="1"/>
    <x v="626"/>
    <x v="601"/>
    <n v="475.45"/>
    <n v="19.45"/>
    <n v="12.97"/>
  </r>
  <r>
    <x v="9"/>
    <x v="0"/>
    <x v="2"/>
    <x v="1"/>
    <x v="627"/>
    <x v="602"/>
    <n v="459.17"/>
    <n v="18.78"/>
    <n v="12.52"/>
  </r>
  <r>
    <x v="9"/>
    <x v="0"/>
    <x v="3"/>
    <x v="1"/>
    <x v="628"/>
    <x v="603"/>
    <n v="494.22"/>
    <n v="20.22"/>
    <n v="13.48"/>
  </r>
  <r>
    <x v="9"/>
    <x v="0"/>
    <x v="4"/>
    <x v="1"/>
    <x v="629"/>
    <x v="604"/>
    <n v="518.16"/>
    <n v="21.2"/>
    <n v="14.13"/>
  </r>
  <r>
    <x v="9"/>
    <x v="0"/>
    <x v="5"/>
    <x v="1"/>
    <x v="630"/>
    <x v="605"/>
    <n v="558.9"/>
    <n v="22.86"/>
    <n v="15.24"/>
  </r>
  <r>
    <x v="9"/>
    <x v="0"/>
    <x v="6"/>
    <x v="1"/>
    <x v="631"/>
    <x v="606"/>
    <n v="519.16999999999996"/>
    <n v="21.24"/>
    <n v="14.16"/>
  </r>
  <r>
    <x v="10"/>
    <x v="0"/>
    <x v="0"/>
    <x v="1"/>
    <x v="632"/>
    <x v="607"/>
    <n v="718.39"/>
    <n v="29.39"/>
    <n v="19.59"/>
  </r>
  <r>
    <x v="10"/>
    <x v="0"/>
    <x v="1"/>
    <x v="1"/>
    <x v="633"/>
    <x v="608"/>
    <n v="618.85"/>
    <n v="25.32"/>
    <n v="16.88"/>
  </r>
  <r>
    <x v="10"/>
    <x v="0"/>
    <x v="2"/>
    <x v="1"/>
    <x v="634"/>
    <x v="609"/>
    <n v="586.36"/>
    <n v="23.99"/>
    <n v="15.99"/>
  </r>
  <r>
    <x v="10"/>
    <x v="0"/>
    <x v="3"/>
    <x v="1"/>
    <x v="635"/>
    <x v="610"/>
    <n v="591.88"/>
    <n v="24.21"/>
    <n v="16.14"/>
  </r>
  <r>
    <x v="10"/>
    <x v="0"/>
    <x v="4"/>
    <x v="1"/>
    <x v="636"/>
    <x v="611"/>
    <n v="617.23"/>
    <n v="25.25"/>
    <n v="16.829999999999998"/>
  </r>
  <r>
    <x v="10"/>
    <x v="0"/>
    <x v="5"/>
    <x v="1"/>
    <x v="637"/>
    <x v="612"/>
    <n v="615.32000000000005"/>
    <n v="25.17"/>
    <n v="16.78"/>
  </r>
  <r>
    <x v="10"/>
    <x v="0"/>
    <x v="6"/>
    <x v="1"/>
    <x v="638"/>
    <x v="613"/>
    <n v="603.91"/>
    <n v="24.71"/>
    <n v="16.47"/>
  </r>
  <r>
    <x v="11"/>
    <x v="0"/>
    <x v="0"/>
    <x v="1"/>
    <x v="7"/>
    <x v="7"/>
    <n v="0"/>
    <n v="0"/>
    <n v="0"/>
  </r>
  <r>
    <x v="11"/>
    <x v="0"/>
    <x v="1"/>
    <x v="1"/>
    <x v="7"/>
    <x v="7"/>
    <n v="0"/>
    <n v="0"/>
    <n v="0"/>
  </r>
  <r>
    <x v="11"/>
    <x v="0"/>
    <x v="2"/>
    <x v="1"/>
    <x v="7"/>
    <x v="7"/>
    <n v="0"/>
    <n v="0"/>
    <n v="0"/>
  </r>
  <r>
    <x v="11"/>
    <x v="0"/>
    <x v="3"/>
    <x v="1"/>
    <x v="7"/>
    <x v="7"/>
    <n v="0"/>
    <n v="0"/>
    <n v="0"/>
  </r>
  <r>
    <x v="11"/>
    <x v="0"/>
    <x v="4"/>
    <x v="1"/>
    <x v="7"/>
    <x v="7"/>
    <n v="0"/>
    <n v="0"/>
    <n v="0"/>
  </r>
  <r>
    <x v="11"/>
    <x v="0"/>
    <x v="5"/>
    <x v="1"/>
    <x v="7"/>
    <x v="7"/>
    <n v="0"/>
    <n v="0"/>
    <n v="0"/>
  </r>
  <r>
    <x v="11"/>
    <x v="0"/>
    <x v="6"/>
    <x v="1"/>
    <x v="7"/>
    <x v="7"/>
    <n v="0"/>
    <n v="0"/>
    <n v="0"/>
  </r>
  <r>
    <x v="12"/>
    <x v="0"/>
    <x v="0"/>
    <x v="1"/>
    <x v="639"/>
    <x v="614"/>
    <n v="19.7"/>
    <n v="0.81"/>
    <n v="0.54"/>
  </r>
  <r>
    <x v="12"/>
    <x v="0"/>
    <x v="1"/>
    <x v="1"/>
    <x v="640"/>
    <x v="615"/>
    <n v="24.22"/>
    <n v="0.99"/>
    <n v="0.66"/>
  </r>
  <r>
    <x v="12"/>
    <x v="0"/>
    <x v="2"/>
    <x v="1"/>
    <x v="641"/>
    <x v="175"/>
    <n v="29.21"/>
    <n v="1.2"/>
    <n v="0.8"/>
  </r>
  <r>
    <x v="12"/>
    <x v="0"/>
    <x v="3"/>
    <x v="1"/>
    <x v="642"/>
    <x v="500"/>
    <n v="28.44"/>
    <n v="1.1599999999999999"/>
    <n v="0.78"/>
  </r>
  <r>
    <x v="12"/>
    <x v="0"/>
    <x v="4"/>
    <x v="1"/>
    <x v="643"/>
    <x v="616"/>
    <n v="33.67"/>
    <n v="1.38"/>
    <n v="0.92"/>
  </r>
  <r>
    <x v="12"/>
    <x v="0"/>
    <x v="5"/>
    <x v="1"/>
    <x v="644"/>
    <x v="617"/>
    <n v="38.6"/>
    <n v="1.58"/>
    <n v="1.05"/>
  </r>
  <r>
    <x v="12"/>
    <x v="0"/>
    <x v="6"/>
    <x v="1"/>
    <x v="645"/>
    <x v="618"/>
    <n v="67.12"/>
    <n v="2.75"/>
    <n v="1.83"/>
  </r>
  <r>
    <x v="13"/>
    <x v="0"/>
    <x v="0"/>
    <x v="1"/>
    <x v="646"/>
    <x v="619"/>
    <n v="1202.24"/>
    <n v="49.18"/>
    <n v="32.79"/>
  </r>
  <r>
    <x v="13"/>
    <x v="0"/>
    <x v="1"/>
    <x v="1"/>
    <x v="647"/>
    <x v="620"/>
    <n v="1255.8900000000001"/>
    <n v="51.38"/>
    <n v="34.25"/>
  </r>
  <r>
    <x v="13"/>
    <x v="0"/>
    <x v="2"/>
    <x v="1"/>
    <x v="648"/>
    <x v="621"/>
    <n v="1220.1500000000001"/>
    <n v="49.92"/>
    <n v="33.28"/>
  </r>
  <r>
    <x v="13"/>
    <x v="0"/>
    <x v="3"/>
    <x v="1"/>
    <x v="649"/>
    <x v="622"/>
    <n v="1205.31"/>
    <n v="49.31"/>
    <n v="32.869999999999997"/>
  </r>
  <r>
    <x v="13"/>
    <x v="0"/>
    <x v="4"/>
    <x v="1"/>
    <x v="650"/>
    <x v="623"/>
    <n v="1257.73"/>
    <n v="51.45"/>
    <n v="34.299999999999997"/>
  </r>
  <r>
    <x v="13"/>
    <x v="0"/>
    <x v="5"/>
    <x v="1"/>
    <x v="651"/>
    <x v="624"/>
    <n v="1247.8800000000001"/>
    <n v="51.05"/>
    <n v="34.03"/>
  </r>
  <r>
    <x v="13"/>
    <x v="0"/>
    <x v="6"/>
    <x v="1"/>
    <x v="652"/>
    <x v="625"/>
    <n v="1243.44"/>
    <n v="50.87"/>
    <n v="33.909999999999997"/>
  </r>
  <r>
    <x v="14"/>
    <x v="0"/>
    <x v="0"/>
    <x v="1"/>
    <x v="653"/>
    <x v="626"/>
    <n v="1.19"/>
    <n v="0.05"/>
    <n v="0.03"/>
  </r>
  <r>
    <x v="14"/>
    <x v="0"/>
    <x v="1"/>
    <x v="1"/>
    <x v="654"/>
    <x v="627"/>
    <n v="0.91"/>
    <n v="0.04"/>
    <n v="0.02"/>
  </r>
  <r>
    <x v="14"/>
    <x v="0"/>
    <x v="2"/>
    <x v="1"/>
    <x v="655"/>
    <x v="626"/>
    <n v="1.18"/>
    <n v="0.05"/>
    <n v="0.03"/>
  </r>
  <r>
    <x v="14"/>
    <x v="0"/>
    <x v="3"/>
    <x v="1"/>
    <x v="656"/>
    <x v="626"/>
    <n v="1.18"/>
    <n v="0.05"/>
    <n v="0.03"/>
  </r>
  <r>
    <x v="14"/>
    <x v="0"/>
    <x v="4"/>
    <x v="1"/>
    <x v="657"/>
    <x v="79"/>
    <n v="0.98"/>
    <n v="0.04"/>
    <n v="0.03"/>
  </r>
  <r>
    <x v="14"/>
    <x v="0"/>
    <x v="5"/>
    <x v="1"/>
    <x v="658"/>
    <x v="628"/>
    <n v="1.51"/>
    <n v="0.06"/>
    <n v="0.04"/>
  </r>
  <r>
    <x v="14"/>
    <x v="0"/>
    <x v="6"/>
    <x v="1"/>
    <x v="659"/>
    <x v="629"/>
    <n v="1.55"/>
    <n v="0.06"/>
    <n v="0.04"/>
  </r>
  <r>
    <x v="0"/>
    <x v="1"/>
    <x v="0"/>
    <x v="1"/>
    <x v="660"/>
    <x v="630"/>
    <n v="380.38"/>
    <n v="35.67"/>
    <n v="10.19"/>
  </r>
  <r>
    <x v="0"/>
    <x v="1"/>
    <x v="1"/>
    <x v="1"/>
    <x v="661"/>
    <x v="631"/>
    <n v="398.46"/>
    <n v="37.380000000000003"/>
    <n v="10.68"/>
  </r>
  <r>
    <x v="0"/>
    <x v="1"/>
    <x v="2"/>
    <x v="1"/>
    <x v="662"/>
    <x v="632"/>
    <n v="444.89"/>
    <n v="41.75"/>
    <n v="11.93"/>
  </r>
  <r>
    <x v="0"/>
    <x v="1"/>
    <x v="3"/>
    <x v="1"/>
    <x v="663"/>
    <x v="633"/>
    <n v="444.56"/>
    <n v="41.71"/>
    <n v="11.92"/>
  </r>
  <r>
    <x v="0"/>
    <x v="1"/>
    <x v="4"/>
    <x v="1"/>
    <x v="664"/>
    <x v="634"/>
    <n v="456.81"/>
    <n v="42.83"/>
    <n v="12.24"/>
  </r>
  <r>
    <x v="0"/>
    <x v="1"/>
    <x v="5"/>
    <x v="1"/>
    <x v="665"/>
    <x v="635"/>
    <n v="427.72"/>
    <n v="40.11"/>
    <n v="11.46"/>
  </r>
  <r>
    <x v="0"/>
    <x v="1"/>
    <x v="6"/>
    <x v="1"/>
    <x v="666"/>
    <x v="636"/>
    <n v="454.6"/>
    <n v="42.64"/>
    <n v="12.18"/>
  </r>
  <r>
    <x v="1"/>
    <x v="1"/>
    <x v="0"/>
    <x v="1"/>
    <x v="667"/>
    <x v="637"/>
    <n v="96.75"/>
    <n v="9.0500000000000007"/>
    <n v="2.59"/>
  </r>
  <r>
    <x v="1"/>
    <x v="1"/>
    <x v="1"/>
    <x v="1"/>
    <x v="668"/>
    <x v="638"/>
    <n v="94.17"/>
    <n v="8.81"/>
    <n v="2.52"/>
  </r>
  <r>
    <x v="1"/>
    <x v="1"/>
    <x v="2"/>
    <x v="1"/>
    <x v="669"/>
    <x v="639"/>
    <n v="91.26"/>
    <n v="8.5399999999999991"/>
    <n v="2.44"/>
  </r>
  <r>
    <x v="1"/>
    <x v="1"/>
    <x v="3"/>
    <x v="1"/>
    <x v="670"/>
    <x v="640"/>
    <n v="97.4"/>
    <n v="9.1199999999999992"/>
    <n v="2.6"/>
  </r>
  <r>
    <x v="1"/>
    <x v="1"/>
    <x v="4"/>
    <x v="1"/>
    <x v="671"/>
    <x v="638"/>
    <n v="94.15"/>
    <n v="8.81"/>
    <n v="2.52"/>
  </r>
  <r>
    <x v="1"/>
    <x v="1"/>
    <x v="5"/>
    <x v="1"/>
    <x v="672"/>
    <x v="641"/>
    <n v="98.69"/>
    <n v="9.24"/>
    <n v="2.64"/>
  </r>
  <r>
    <x v="1"/>
    <x v="1"/>
    <x v="6"/>
    <x v="1"/>
    <x v="673"/>
    <x v="642"/>
    <n v="94.63"/>
    <n v="8.86"/>
    <n v="2.5299999999999998"/>
  </r>
  <r>
    <x v="2"/>
    <x v="1"/>
    <x v="0"/>
    <x v="1"/>
    <x v="674"/>
    <x v="643"/>
    <n v="189.71"/>
    <n v="17.739999999999998"/>
    <n v="5.07"/>
  </r>
  <r>
    <x v="2"/>
    <x v="1"/>
    <x v="1"/>
    <x v="1"/>
    <x v="675"/>
    <x v="644"/>
    <n v="158.85"/>
    <n v="14.86"/>
    <n v="4.25"/>
  </r>
  <r>
    <x v="2"/>
    <x v="1"/>
    <x v="2"/>
    <x v="1"/>
    <x v="676"/>
    <x v="645"/>
    <n v="130.5"/>
    <n v="12.21"/>
    <n v="3.49"/>
  </r>
  <r>
    <x v="2"/>
    <x v="1"/>
    <x v="3"/>
    <x v="1"/>
    <x v="677"/>
    <x v="646"/>
    <n v="125.02"/>
    <n v="11.72"/>
    <n v="3.35"/>
  </r>
  <r>
    <x v="2"/>
    <x v="1"/>
    <x v="4"/>
    <x v="1"/>
    <x v="678"/>
    <x v="647"/>
    <n v="122.34"/>
    <n v="11.46"/>
    <n v="3.28"/>
  </r>
  <r>
    <x v="2"/>
    <x v="1"/>
    <x v="5"/>
    <x v="1"/>
    <x v="679"/>
    <x v="648"/>
    <n v="137.46"/>
    <n v="12.88"/>
    <n v="3.68"/>
  </r>
  <r>
    <x v="2"/>
    <x v="1"/>
    <x v="6"/>
    <x v="1"/>
    <x v="680"/>
    <x v="649"/>
    <n v="126.11"/>
    <n v="11.82"/>
    <n v="3.38"/>
  </r>
  <r>
    <x v="3"/>
    <x v="1"/>
    <x v="0"/>
    <x v="1"/>
    <x v="681"/>
    <x v="650"/>
    <n v="2558.11"/>
    <n v="239.51"/>
    <n v="68.430000000000007"/>
  </r>
  <r>
    <x v="3"/>
    <x v="1"/>
    <x v="1"/>
    <x v="1"/>
    <x v="682"/>
    <x v="651"/>
    <n v="2487.37"/>
    <n v="232.89"/>
    <n v="66.540000000000006"/>
  </r>
  <r>
    <x v="3"/>
    <x v="1"/>
    <x v="2"/>
    <x v="1"/>
    <x v="683"/>
    <x v="652"/>
    <n v="2435.5100000000002"/>
    <n v="228.04"/>
    <n v="65.150000000000006"/>
  </r>
  <r>
    <x v="3"/>
    <x v="1"/>
    <x v="3"/>
    <x v="1"/>
    <x v="684"/>
    <x v="653"/>
    <n v="2521.58"/>
    <n v="236.18"/>
    <n v="67.48"/>
  </r>
  <r>
    <x v="3"/>
    <x v="1"/>
    <x v="4"/>
    <x v="1"/>
    <x v="685"/>
    <x v="654"/>
    <n v="2772.94"/>
    <n v="259.73"/>
    <n v="74.209999999999994"/>
  </r>
  <r>
    <x v="3"/>
    <x v="1"/>
    <x v="5"/>
    <x v="1"/>
    <x v="686"/>
    <x v="655"/>
    <n v="2804.11"/>
    <n v="262.67"/>
    <n v="75.05"/>
  </r>
  <r>
    <x v="3"/>
    <x v="1"/>
    <x v="6"/>
    <x v="1"/>
    <x v="687"/>
    <x v="656"/>
    <n v="2810.43"/>
    <n v="263.27"/>
    <n v="75.22"/>
  </r>
  <r>
    <x v="4"/>
    <x v="1"/>
    <x v="0"/>
    <x v="1"/>
    <x v="688"/>
    <x v="657"/>
    <n v="88.16"/>
    <n v="8.26"/>
    <n v="2.36"/>
  </r>
  <r>
    <x v="4"/>
    <x v="1"/>
    <x v="1"/>
    <x v="1"/>
    <x v="689"/>
    <x v="658"/>
    <n v="17.88"/>
    <n v="1.68"/>
    <n v="0.48"/>
  </r>
  <r>
    <x v="4"/>
    <x v="1"/>
    <x v="2"/>
    <x v="1"/>
    <x v="690"/>
    <x v="659"/>
    <n v="3.71"/>
    <n v="0.35"/>
    <n v="0.1"/>
  </r>
  <r>
    <x v="4"/>
    <x v="1"/>
    <x v="3"/>
    <x v="1"/>
    <x v="7"/>
    <x v="7"/>
    <n v="0"/>
    <n v="0"/>
    <n v="0"/>
  </r>
  <r>
    <x v="4"/>
    <x v="1"/>
    <x v="4"/>
    <x v="1"/>
    <x v="691"/>
    <x v="660"/>
    <n v="0.81"/>
    <n v="0.08"/>
    <n v="0.02"/>
  </r>
  <r>
    <x v="4"/>
    <x v="1"/>
    <x v="5"/>
    <x v="1"/>
    <x v="7"/>
    <x v="7"/>
    <n v="0"/>
    <n v="0"/>
    <n v="0"/>
  </r>
  <r>
    <x v="4"/>
    <x v="1"/>
    <x v="6"/>
    <x v="1"/>
    <x v="7"/>
    <x v="7"/>
    <n v="0"/>
    <n v="0"/>
    <n v="0"/>
  </r>
  <r>
    <x v="5"/>
    <x v="1"/>
    <x v="0"/>
    <x v="1"/>
    <x v="692"/>
    <x v="661"/>
    <n v="144.62"/>
    <n v="13.52"/>
    <n v="3.86"/>
  </r>
  <r>
    <x v="5"/>
    <x v="1"/>
    <x v="1"/>
    <x v="1"/>
    <x v="693"/>
    <x v="662"/>
    <n v="105.8"/>
    <n v="9.89"/>
    <n v="2.83"/>
  </r>
  <r>
    <x v="5"/>
    <x v="1"/>
    <x v="2"/>
    <x v="1"/>
    <x v="694"/>
    <x v="663"/>
    <n v="106.49"/>
    <n v="9.9499999999999993"/>
    <n v="2.84"/>
  </r>
  <r>
    <x v="5"/>
    <x v="1"/>
    <x v="3"/>
    <x v="1"/>
    <x v="695"/>
    <x v="664"/>
    <n v="61.17"/>
    <n v="5.72"/>
    <n v="1.63"/>
  </r>
  <r>
    <x v="5"/>
    <x v="1"/>
    <x v="4"/>
    <x v="1"/>
    <x v="696"/>
    <x v="665"/>
    <n v="14.33"/>
    <n v="1.34"/>
    <n v="0.38"/>
  </r>
  <r>
    <x v="5"/>
    <x v="1"/>
    <x v="5"/>
    <x v="1"/>
    <x v="697"/>
    <x v="666"/>
    <n v="7.65"/>
    <n v="0.72"/>
    <n v="0.2"/>
  </r>
  <r>
    <x v="5"/>
    <x v="1"/>
    <x v="6"/>
    <x v="1"/>
    <x v="698"/>
    <x v="568"/>
    <n v="5.8"/>
    <n v="0.54"/>
    <n v="0.16"/>
  </r>
  <r>
    <x v="6"/>
    <x v="1"/>
    <x v="0"/>
    <x v="1"/>
    <x v="699"/>
    <x v="667"/>
    <n v="420.74"/>
    <n v="39.47"/>
    <n v="11.28"/>
  </r>
  <r>
    <x v="6"/>
    <x v="1"/>
    <x v="1"/>
    <x v="1"/>
    <x v="700"/>
    <x v="668"/>
    <n v="388.66"/>
    <n v="36.44"/>
    <n v="10.41"/>
  </r>
  <r>
    <x v="6"/>
    <x v="1"/>
    <x v="2"/>
    <x v="1"/>
    <x v="701"/>
    <x v="669"/>
    <n v="416.41"/>
    <n v="39.03"/>
    <n v="11.15"/>
  </r>
  <r>
    <x v="6"/>
    <x v="1"/>
    <x v="3"/>
    <x v="1"/>
    <x v="702"/>
    <x v="670"/>
    <n v="418.7"/>
    <n v="39.24"/>
    <n v="11.21"/>
  </r>
  <r>
    <x v="6"/>
    <x v="1"/>
    <x v="4"/>
    <x v="1"/>
    <x v="703"/>
    <x v="671"/>
    <n v="410.67"/>
    <n v="38.479999999999997"/>
    <n v="11"/>
  </r>
  <r>
    <x v="6"/>
    <x v="1"/>
    <x v="5"/>
    <x v="1"/>
    <x v="704"/>
    <x v="672"/>
    <n v="421.6"/>
    <n v="39.520000000000003"/>
    <n v="11.29"/>
  </r>
  <r>
    <x v="6"/>
    <x v="1"/>
    <x v="6"/>
    <x v="1"/>
    <x v="705"/>
    <x v="673"/>
    <n v="478.39"/>
    <n v="44.84"/>
    <n v="12.81"/>
  </r>
  <r>
    <x v="7"/>
    <x v="1"/>
    <x v="0"/>
    <x v="1"/>
    <x v="706"/>
    <x v="674"/>
    <n v="1713.98"/>
    <n v="69.28"/>
    <n v="46.19"/>
  </r>
  <r>
    <x v="7"/>
    <x v="1"/>
    <x v="1"/>
    <x v="1"/>
    <x v="707"/>
    <x v="675"/>
    <n v="1751.4"/>
    <n v="70.72"/>
    <n v="47.14"/>
  </r>
  <r>
    <x v="7"/>
    <x v="1"/>
    <x v="2"/>
    <x v="1"/>
    <x v="708"/>
    <x v="676"/>
    <n v="1311.32"/>
    <n v="52.91"/>
    <n v="35.270000000000003"/>
  </r>
  <r>
    <x v="7"/>
    <x v="1"/>
    <x v="3"/>
    <x v="1"/>
    <x v="709"/>
    <x v="677"/>
    <n v="1737.43"/>
    <n v="70.17"/>
    <n v="46.78"/>
  </r>
  <r>
    <x v="7"/>
    <x v="1"/>
    <x v="4"/>
    <x v="1"/>
    <x v="710"/>
    <x v="678"/>
    <n v="1083.44"/>
    <n v="43.85"/>
    <n v="29.23"/>
  </r>
  <r>
    <x v="7"/>
    <x v="1"/>
    <x v="5"/>
    <x v="1"/>
    <x v="711"/>
    <x v="679"/>
    <n v="1129.31"/>
    <n v="45.66"/>
    <n v="30.44"/>
  </r>
  <r>
    <x v="7"/>
    <x v="1"/>
    <x v="6"/>
    <x v="1"/>
    <x v="712"/>
    <x v="680"/>
    <n v="1085.08"/>
    <n v="43.71"/>
    <n v="29.14"/>
  </r>
  <r>
    <x v="8"/>
    <x v="1"/>
    <x v="0"/>
    <x v="1"/>
    <x v="713"/>
    <x v="681"/>
    <n v="299.66000000000003"/>
    <n v="12.17"/>
    <n v="8.1199999999999992"/>
  </r>
  <r>
    <x v="8"/>
    <x v="1"/>
    <x v="1"/>
    <x v="1"/>
    <x v="714"/>
    <x v="682"/>
    <n v="165.75"/>
    <n v="6.73"/>
    <n v="4.49"/>
  </r>
  <r>
    <x v="8"/>
    <x v="1"/>
    <x v="2"/>
    <x v="1"/>
    <x v="715"/>
    <x v="683"/>
    <n v="174.03"/>
    <n v="7.07"/>
    <n v="4.71"/>
  </r>
  <r>
    <x v="8"/>
    <x v="1"/>
    <x v="3"/>
    <x v="1"/>
    <x v="716"/>
    <x v="684"/>
    <n v="243.64"/>
    <n v="9.9"/>
    <n v="6.6"/>
  </r>
  <r>
    <x v="8"/>
    <x v="1"/>
    <x v="4"/>
    <x v="1"/>
    <x v="717"/>
    <x v="685"/>
    <n v="159.51"/>
    <n v="6.49"/>
    <n v="4.33"/>
  </r>
  <r>
    <x v="8"/>
    <x v="1"/>
    <x v="5"/>
    <x v="1"/>
    <x v="718"/>
    <x v="686"/>
    <n v="165.19"/>
    <n v="6.71"/>
    <n v="4.47"/>
  </r>
  <r>
    <x v="8"/>
    <x v="1"/>
    <x v="6"/>
    <x v="1"/>
    <x v="719"/>
    <x v="687"/>
    <n v="160.94"/>
    <n v="6.55"/>
    <n v="4.37"/>
  </r>
  <r>
    <x v="9"/>
    <x v="1"/>
    <x v="0"/>
    <x v="1"/>
    <x v="720"/>
    <x v="688"/>
    <n v="645.41"/>
    <n v="26.14"/>
    <n v="17.43"/>
  </r>
  <r>
    <x v="9"/>
    <x v="1"/>
    <x v="1"/>
    <x v="1"/>
    <x v="721"/>
    <x v="689"/>
    <n v="802.91"/>
    <n v="32.51"/>
    <n v="21.67"/>
  </r>
  <r>
    <x v="9"/>
    <x v="1"/>
    <x v="2"/>
    <x v="1"/>
    <x v="722"/>
    <x v="690"/>
    <n v="883.75"/>
    <n v="35.74"/>
    <n v="23.83"/>
  </r>
  <r>
    <x v="9"/>
    <x v="1"/>
    <x v="3"/>
    <x v="1"/>
    <x v="723"/>
    <x v="691"/>
    <n v="925.31"/>
    <n v="37.39"/>
    <n v="24.93"/>
  </r>
  <r>
    <x v="9"/>
    <x v="1"/>
    <x v="4"/>
    <x v="1"/>
    <x v="724"/>
    <x v="692"/>
    <n v="1055.21"/>
    <n v="42.71"/>
    <n v="28.47"/>
  </r>
  <r>
    <x v="9"/>
    <x v="1"/>
    <x v="5"/>
    <x v="1"/>
    <x v="725"/>
    <x v="693"/>
    <n v="1207.51"/>
    <n v="48.82"/>
    <n v="32.549999999999997"/>
  </r>
  <r>
    <x v="9"/>
    <x v="1"/>
    <x v="6"/>
    <x v="1"/>
    <x v="726"/>
    <x v="694"/>
    <n v="1176.9100000000001"/>
    <n v="47.6"/>
    <n v="31.73"/>
  </r>
  <r>
    <x v="10"/>
    <x v="1"/>
    <x v="0"/>
    <x v="1"/>
    <x v="727"/>
    <x v="695"/>
    <n v="2440.83"/>
    <n v="98.92"/>
    <n v="65.95"/>
  </r>
  <r>
    <x v="10"/>
    <x v="1"/>
    <x v="1"/>
    <x v="1"/>
    <x v="728"/>
    <x v="696"/>
    <n v="2298.15"/>
    <n v="93.19"/>
    <n v="62.13"/>
  </r>
  <r>
    <x v="10"/>
    <x v="1"/>
    <x v="2"/>
    <x v="1"/>
    <x v="729"/>
    <x v="697"/>
    <n v="2457.73"/>
    <n v="99.62"/>
    <n v="66.42"/>
  </r>
  <r>
    <x v="10"/>
    <x v="1"/>
    <x v="3"/>
    <x v="1"/>
    <x v="730"/>
    <x v="698"/>
    <n v="2482.7800000000002"/>
    <n v="100.7"/>
    <n v="67.13"/>
  </r>
  <r>
    <x v="10"/>
    <x v="1"/>
    <x v="4"/>
    <x v="1"/>
    <x v="731"/>
    <x v="699"/>
    <n v="2376.8000000000002"/>
    <n v="96.39"/>
    <n v="64.260000000000005"/>
  </r>
  <r>
    <x v="10"/>
    <x v="1"/>
    <x v="5"/>
    <x v="1"/>
    <x v="732"/>
    <x v="700"/>
    <n v="2849.18"/>
    <n v="115.46"/>
    <n v="76.97"/>
  </r>
  <r>
    <x v="10"/>
    <x v="1"/>
    <x v="6"/>
    <x v="1"/>
    <x v="733"/>
    <x v="701"/>
    <n v="2748.96"/>
    <n v="111.41"/>
    <n v="74.28"/>
  </r>
  <r>
    <x v="11"/>
    <x v="1"/>
    <x v="0"/>
    <x v="1"/>
    <x v="7"/>
    <x v="7"/>
    <n v="0"/>
    <n v="0"/>
    <n v="0"/>
  </r>
  <r>
    <x v="11"/>
    <x v="1"/>
    <x v="1"/>
    <x v="1"/>
    <x v="7"/>
    <x v="7"/>
    <n v="0"/>
    <n v="0"/>
    <n v="0"/>
  </r>
  <r>
    <x v="11"/>
    <x v="1"/>
    <x v="2"/>
    <x v="1"/>
    <x v="7"/>
    <x v="7"/>
    <n v="0"/>
    <n v="0"/>
    <n v="0"/>
  </r>
  <r>
    <x v="11"/>
    <x v="1"/>
    <x v="3"/>
    <x v="1"/>
    <x v="7"/>
    <x v="7"/>
    <n v="0"/>
    <n v="0"/>
    <n v="0"/>
  </r>
  <r>
    <x v="11"/>
    <x v="1"/>
    <x v="4"/>
    <x v="1"/>
    <x v="7"/>
    <x v="7"/>
    <n v="0"/>
    <n v="0"/>
    <n v="0"/>
  </r>
  <r>
    <x v="11"/>
    <x v="1"/>
    <x v="5"/>
    <x v="1"/>
    <x v="7"/>
    <x v="7"/>
    <n v="0"/>
    <n v="0"/>
    <n v="0"/>
  </r>
  <r>
    <x v="11"/>
    <x v="1"/>
    <x v="6"/>
    <x v="1"/>
    <x v="7"/>
    <x v="7"/>
    <n v="0"/>
    <n v="0"/>
    <n v="0"/>
  </r>
  <r>
    <x v="12"/>
    <x v="1"/>
    <x v="0"/>
    <x v="1"/>
    <x v="734"/>
    <x v="702"/>
    <n v="85.55"/>
    <n v="8.0299999999999994"/>
    <n v="2.29"/>
  </r>
  <r>
    <x v="12"/>
    <x v="1"/>
    <x v="1"/>
    <x v="1"/>
    <x v="735"/>
    <x v="703"/>
    <n v="92.8"/>
    <n v="8.7100000000000009"/>
    <n v="2.4900000000000002"/>
  </r>
  <r>
    <x v="12"/>
    <x v="1"/>
    <x v="2"/>
    <x v="1"/>
    <x v="736"/>
    <x v="704"/>
    <n v="81.47"/>
    <n v="7.65"/>
    <n v="2.1800000000000002"/>
  </r>
  <r>
    <x v="12"/>
    <x v="1"/>
    <x v="3"/>
    <x v="1"/>
    <x v="737"/>
    <x v="705"/>
    <n v="70.36"/>
    <n v="6.61"/>
    <n v="1.89"/>
  </r>
  <r>
    <x v="12"/>
    <x v="1"/>
    <x v="4"/>
    <x v="1"/>
    <x v="738"/>
    <x v="706"/>
    <n v="52.07"/>
    <n v="4.8899999999999997"/>
    <n v="1.4"/>
  </r>
  <r>
    <x v="12"/>
    <x v="1"/>
    <x v="5"/>
    <x v="1"/>
    <x v="739"/>
    <x v="707"/>
    <n v="74.569999999999993"/>
    <n v="7"/>
    <n v="2"/>
  </r>
  <r>
    <x v="12"/>
    <x v="1"/>
    <x v="6"/>
    <x v="1"/>
    <x v="740"/>
    <x v="708"/>
    <n v="77.03"/>
    <n v="7.26"/>
    <n v="2.0699999999999998"/>
  </r>
  <r>
    <x v="13"/>
    <x v="1"/>
    <x v="0"/>
    <x v="1"/>
    <x v="741"/>
    <x v="709"/>
    <n v="1805.99"/>
    <n v="72.709999999999994"/>
    <n v="48.47"/>
  </r>
  <r>
    <x v="13"/>
    <x v="1"/>
    <x v="1"/>
    <x v="1"/>
    <x v="742"/>
    <x v="710"/>
    <n v="1738.23"/>
    <n v="69.989999999999995"/>
    <n v="46.66"/>
  </r>
  <r>
    <x v="13"/>
    <x v="1"/>
    <x v="2"/>
    <x v="1"/>
    <x v="743"/>
    <x v="711"/>
    <n v="1947.72"/>
    <n v="78.430000000000007"/>
    <n v="52.29"/>
  </r>
  <r>
    <x v="13"/>
    <x v="1"/>
    <x v="3"/>
    <x v="1"/>
    <x v="744"/>
    <x v="712"/>
    <n v="2259.15"/>
    <n v="90.93"/>
    <n v="60.62"/>
  </r>
  <r>
    <x v="13"/>
    <x v="1"/>
    <x v="4"/>
    <x v="1"/>
    <x v="745"/>
    <x v="713"/>
    <n v="2267.63"/>
    <n v="91.23"/>
    <n v="60.82"/>
  </r>
  <r>
    <x v="13"/>
    <x v="1"/>
    <x v="5"/>
    <x v="1"/>
    <x v="746"/>
    <x v="714"/>
    <n v="2282.81"/>
    <n v="91.86"/>
    <n v="61.24"/>
  </r>
  <r>
    <x v="13"/>
    <x v="1"/>
    <x v="6"/>
    <x v="1"/>
    <x v="747"/>
    <x v="715"/>
    <n v="2371.91"/>
    <n v="95.44"/>
    <n v="63.63"/>
  </r>
  <r>
    <x v="14"/>
    <x v="1"/>
    <x v="0"/>
    <x v="1"/>
    <x v="748"/>
    <x v="450"/>
    <n v="10.33"/>
    <n v="0.42"/>
    <n v="0.28000000000000003"/>
  </r>
  <r>
    <x v="14"/>
    <x v="1"/>
    <x v="1"/>
    <x v="1"/>
    <x v="749"/>
    <x v="716"/>
    <n v="8.32"/>
    <n v="0.33"/>
    <n v="0.22"/>
  </r>
  <r>
    <x v="14"/>
    <x v="1"/>
    <x v="2"/>
    <x v="1"/>
    <x v="750"/>
    <x v="717"/>
    <n v="10.72"/>
    <n v="0.43"/>
    <n v="0.28999999999999998"/>
  </r>
  <r>
    <x v="14"/>
    <x v="1"/>
    <x v="3"/>
    <x v="1"/>
    <x v="751"/>
    <x v="718"/>
    <n v="8.0299999999999994"/>
    <n v="0.32"/>
    <n v="0.22"/>
  </r>
  <r>
    <x v="14"/>
    <x v="1"/>
    <x v="4"/>
    <x v="1"/>
    <x v="752"/>
    <x v="719"/>
    <n v="12.78"/>
    <n v="0.51"/>
    <n v="0.34"/>
  </r>
  <r>
    <x v="14"/>
    <x v="1"/>
    <x v="5"/>
    <x v="1"/>
    <x v="753"/>
    <x v="719"/>
    <n v="12.83"/>
    <n v="0.52"/>
    <n v="0.34"/>
  </r>
  <r>
    <x v="14"/>
    <x v="1"/>
    <x v="6"/>
    <x v="1"/>
    <x v="754"/>
    <x v="720"/>
    <n v="16.71"/>
    <n v="0.67"/>
    <n v="0.45"/>
  </r>
  <r>
    <x v="0"/>
    <x v="2"/>
    <x v="0"/>
    <x v="1"/>
    <x v="755"/>
    <x v="721"/>
    <n v="313.2"/>
    <n v="26.15"/>
    <n v="7.47"/>
  </r>
  <r>
    <x v="0"/>
    <x v="2"/>
    <x v="1"/>
    <x v="1"/>
    <x v="756"/>
    <x v="722"/>
    <n v="291.32"/>
    <n v="24.93"/>
    <n v="7.12"/>
  </r>
  <r>
    <x v="0"/>
    <x v="2"/>
    <x v="2"/>
    <x v="1"/>
    <x v="757"/>
    <x v="723"/>
    <n v="281.32"/>
    <n v="23.57"/>
    <n v="6.73"/>
  </r>
  <r>
    <x v="0"/>
    <x v="2"/>
    <x v="3"/>
    <x v="1"/>
    <x v="758"/>
    <x v="724"/>
    <n v="397.28"/>
    <n v="34.17"/>
    <n v="9.81"/>
  </r>
  <r>
    <x v="0"/>
    <x v="2"/>
    <x v="4"/>
    <x v="1"/>
    <x v="759"/>
    <x v="725"/>
    <n v="437.14"/>
    <n v="43.57"/>
    <n v="13.44"/>
  </r>
  <r>
    <x v="0"/>
    <x v="2"/>
    <x v="5"/>
    <x v="1"/>
    <x v="760"/>
    <x v="726"/>
    <n v="395.67"/>
    <n v="39.35"/>
    <n v="12.15"/>
  </r>
  <r>
    <x v="0"/>
    <x v="2"/>
    <x v="6"/>
    <x v="1"/>
    <x v="761"/>
    <x v="727"/>
    <n v="353.43"/>
    <n v="34.86"/>
    <n v="10.73"/>
  </r>
  <r>
    <x v="1"/>
    <x v="2"/>
    <x v="0"/>
    <x v="1"/>
    <x v="7"/>
    <x v="7"/>
    <n v="0"/>
    <n v="0"/>
    <n v="0"/>
  </r>
  <r>
    <x v="1"/>
    <x v="2"/>
    <x v="1"/>
    <x v="1"/>
    <x v="762"/>
    <x v="30"/>
    <n v="2.4500000000000002"/>
    <n v="0.2"/>
    <n v="0.06"/>
  </r>
  <r>
    <x v="1"/>
    <x v="2"/>
    <x v="2"/>
    <x v="1"/>
    <x v="7"/>
    <x v="7"/>
    <n v="0"/>
    <n v="0"/>
    <n v="0"/>
  </r>
  <r>
    <x v="1"/>
    <x v="2"/>
    <x v="3"/>
    <x v="1"/>
    <x v="7"/>
    <x v="7"/>
    <n v="0"/>
    <n v="0"/>
    <n v="0"/>
  </r>
  <r>
    <x v="1"/>
    <x v="2"/>
    <x v="4"/>
    <x v="1"/>
    <x v="7"/>
    <x v="7"/>
    <n v="0"/>
    <n v="0"/>
    <n v="0"/>
  </r>
  <r>
    <x v="1"/>
    <x v="2"/>
    <x v="5"/>
    <x v="1"/>
    <x v="763"/>
    <x v="532"/>
    <n v="2.04"/>
    <n v="0.19"/>
    <n v="0.06"/>
  </r>
  <r>
    <x v="1"/>
    <x v="2"/>
    <x v="6"/>
    <x v="1"/>
    <x v="764"/>
    <x v="728"/>
    <n v="3.72"/>
    <n v="0.33"/>
    <n v="0.1"/>
  </r>
  <r>
    <x v="2"/>
    <x v="2"/>
    <x v="0"/>
    <x v="1"/>
    <x v="765"/>
    <x v="729"/>
    <n v="228.89"/>
    <n v="19.02"/>
    <n v="5.43"/>
  </r>
  <r>
    <x v="2"/>
    <x v="2"/>
    <x v="1"/>
    <x v="1"/>
    <x v="766"/>
    <x v="403"/>
    <n v="255.3"/>
    <n v="21.25"/>
    <n v="6.07"/>
  </r>
  <r>
    <x v="2"/>
    <x v="2"/>
    <x v="2"/>
    <x v="1"/>
    <x v="767"/>
    <x v="730"/>
    <n v="234.84"/>
    <n v="19.579999999999998"/>
    <n v="5.59"/>
  </r>
  <r>
    <x v="2"/>
    <x v="2"/>
    <x v="3"/>
    <x v="1"/>
    <x v="768"/>
    <x v="731"/>
    <n v="194.28"/>
    <n v="16.440000000000001"/>
    <n v="4.7"/>
  </r>
  <r>
    <x v="2"/>
    <x v="2"/>
    <x v="4"/>
    <x v="1"/>
    <x v="769"/>
    <x v="732"/>
    <n v="259.22000000000003"/>
    <n v="22.3"/>
    <n v="6.46"/>
  </r>
  <r>
    <x v="2"/>
    <x v="2"/>
    <x v="5"/>
    <x v="1"/>
    <x v="770"/>
    <x v="733"/>
    <n v="272.27"/>
    <n v="23.68"/>
    <n v="6.85"/>
  </r>
  <r>
    <x v="2"/>
    <x v="2"/>
    <x v="6"/>
    <x v="1"/>
    <x v="771"/>
    <x v="734"/>
    <n v="231.21"/>
    <n v="20.11"/>
    <n v="5.82"/>
  </r>
  <r>
    <x v="3"/>
    <x v="2"/>
    <x v="0"/>
    <x v="1"/>
    <x v="772"/>
    <x v="735"/>
    <n v="373.72"/>
    <n v="30.37"/>
    <n v="8.68"/>
  </r>
  <r>
    <x v="3"/>
    <x v="2"/>
    <x v="1"/>
    <x v="1"/>
    <x v="773"/>
    <x v="736"/>
    <n v="410.79"/>
    <n v="33.590000000000003"/>
    <n v="9.6"/>
  </r>
  <r>
    <x v="3"/>
    <x v="2"/>
    <x v="2"/>
    <x v="1"/>
    <x v="774"/>
    <x v="737"/>
    <n v="474.57"/>
    <n v="38.74"/>
    <n v="11.07"/>
  </r>
  <r>
    <x v="3"/>
    <x v="2"/>
    <x v="3"/>
    <x v="1"/>
    <x v="775"/>
    <x v="738"/>
    <n v="500.83"/>
    <n v="41.03"/>
    <n v="11.74"/>
  </r>
  <r>
    <x v="3"/>
    <x v="2"/>
    <x v="4"/>
    <x v="1"/>
    <x v="776"/>
    <x v="739"/>
    <n v="631.62"/>
    <n v="53.77"/>
    <n v="15.7"/>
  </r>
  <r>
    <x v="3"/>
    <x v="2"/>
    <x v="5"/>
    <x v="1"/>
    <x v="777"/>
    <x v="740"/>
    <n v="589.87"/>
    <n v="50.59"/>
    <n v="14.81"/>
  </r>
  <r>
    <x v="3"/>
    <x v="2"/>
    <x v="6"/>
    <x v="1"/>
    <x v="778"/>
    <x v="741"/>
    <n v="609.13"/>
    <n v="52.24"/>
    <n v="15.29"/>
  </r>
  <r>
    <x v="4"/>
    <x v="2"/>
    <x v="0"/>
    <x v="1"/>
    <x v="779"/>
    <x v="742"/>
    <n v="158.19999999999999"/>
    <n v="12.97"/>
    <n v="3.71"/>
  </r>
  <r>
    <x v="4"/>
    <x v="2"/>
    <x v="1"/>
    <x v="1"/>
    <x v="780"/>
    <x v="743"/>
    <n v="291.64999999999998"/>
    <n v="23.97"/>
    <n v="6.85"/>
  </r>
  <r>
    <x v="4"/>
    <x v="2"/>
    <x v="2"/>
    <x v="1"/>
    <x v="781"/>
    <x v="744"/>
    <n v="336.39"/>
    <n v="27.65"/>
    <n v="7.9"/>
  </r>
  <r>
    <x v="4"/>
    <x v="2"/>
    <x v="3"/>
    <x v="1"/>
    <x v="782"/>
    <x v="745"/>
    <n v="376.96"/>
    <n v="31.11"/>
    <n v="8.92"/>
  </r>
  <r>
    <x v="4"/>
    <x v="2"/>
    <x v="4"/>
    <x v="1"/>
    <x v="783"/>
    <x v="746"/>
    <n v="352.99"/>
    <n v="32.57"/>
    <n v="9.8699999999999992"/>
  </r>
  <r>
    <x v="4"/>
    <x v="2"/>
    <x v="5"/>
    <x v="1"/>
    <x v="784"/>
    <x v="747"/>
    <n v="405.83"/>
    <n v="38.39"/>
    <n v="11.77"/>
  </r>
  <r>
    <x v="4"/>
    <x v="2"/>
    <x v="6"/>
    <x v="1"/>
    <x v="785"/>
    <x v="748"/>
    <n v="393.83"/>
    <n v="37.78"/>
    <n v="11.63"/>
  </r>
  <r>
    <x v="5"/>
    <x v="2"/>
    <x v="0"/>
    <x v="1"/>
    <x v="786"/>
    <x v="749"/>
    <n v="24.49"/>
    <n v="1.97"/>
    <n v="0.56000000000000005"/>
  </r>
  <r>
    <x v="5"/>
    <x v="2"/>
    <x v="1"/>
    <x v="1"/>
    <x v="787"/>
    <x v="750"/>
    <n v="55.44"/>
    <n v="4.4800000000000004"/>
    <n v="1.28"/>
  </r>
  <r>
    <x v="5"/>
    <x v="2"/>
    <x v="2"/>
    <x v="1"/>
    <x v="788"/>
    <x v="751"/>
    <n v="52.68"/>
    <n v="4.28"/>
    <n v="1.22"/>
  </r>
  <r>
    <x v="5"/>
    <x v="2"/>
    <x v="3"/>
    <x v="1"/>
    <x v="789"/>
    <x v="752"/>
    <n v="134.83000000000001"/>
    <n v="10.98"/>
    <n v="3.14"/>
  </r>
  <r>
    <x v="5"/>
    <x v="2"/>
    <x v="4"/>
    <x v="1"/>
    <x v="790"/>
    <x v="577"/>
    <n v="213.44"/>
    <n v="17.73"/>
    <n v="5.14"/>
  </r>
  <r>
    <x v="5"/>
    <x v="2"/>
    <x v="5"/>
    <x v="1"/>
    <x v="791"/>
    <x v="753"/>
    <n v="217.11"/>
    <n v="18.170000000000002"/>
    <n v="5.28"/>
  </r>
  <r>
    <x v="5"/>
    <x v="2"/>
    <x v="6"/>
    <x v="1"/>
    <x v="792"/>
    <x v="754"/>
    <n v="301.56"/>
    <n v="25.17"/>
    <n v="7.31"/>
  </r>
  <r>
    <x v="6"/>
    <x v="2"/>
    <x v="0"/>
    <x v="1"/>
    <x v="793"/>
    <x v="755"/>
    <n v="176.14"/>
    <n v="14.5"/>
    <n v="4.1399999999999997"/>
  </r>
  <r>
    <x v="6"/>
    <x v="2"/>
    <x v="1"/>
    <x v="1"/>
    <x v="794"/>
    <x v="756"/>
    <n v="142.88"/>
    <n v="11.7"/>
    <n v="3.34"/>
  </r>
  <r>
    <x v="6"/>
    <x v="2"/>
    <x v="2"/>
    <x v="1"/>
    <x v="795"/>
    <x v="757"/>
    <n v="151.94"/>
    <n v="12.47"/>
    <n v="3.56"/>
  </r>
  <r>
    <x v="6"/>
    <x v="2"/>
    <x v="3"/>
    <x v="1"/>
    <x v="796"/>
    <x v="758"/>
    <n v="70.099999999999994"/>
    <n v="5.76"/>
    <n v="1.65"/>
  </r>
  <r>
    <x v="6"/>
    <x v="2"/>
    <x v="4"/>
    <x v="1"/>
    <x v="797"/>
    <x v="759"/>
    <n v="73.77"/>
    <n v="6.11"/>
    <n v="1.76"/>
  </r>
  <r>
    <x v="6"/>
    <x v="2"/>
    <x v="5"/>
    <x v="1"/>
    <x v="798"/>
    <x v="760"/>
    <n v="58.96"/>
    <n v="4.8499999999999996"/>
    <n v="1.39"/>
  </r>
  <r>
    <x v="6"/>
    <x v="2"/>
    <x v="6"/>
    <x v="1"/>
    <x v="799"/>
    <x v="761"/>
    <n v="58.67"/>
    <n v="4.76"/>
    <n v="1.36"/>
  </r>
  <r>
    <x v="7"/>
    <x v="2"/>
    <x v="0"/>
    <x v="1"/>
    <x v="800"/>
    <x v="762"/>
    <n v="1649.59"/>
    <n v="61.94"/>
    <n v="41.29"/>
  </r>
  <r>
    <x v="7"/>
    <x v="2"/>
    <x v="1"/>
    <x v="1"/>
    <x v="801"/>
    <x v="763"/>
    <n v="1353.6"/>
    <n v="50.39"/>
    <n v="33.590000000000003"/>
  </r>
  <r>
    <x v="7"/>
    <x v="2"/>
    <x v="2"/>
    <x v="1"/>
    <x v="802"/>
    <x v="764"/>
    <n v="1263.9100000000001"/>
    <n v="46.99"/>
    <n v="31.33"/>
  </r>
  <r>
    <x v="7"/>
    <x v="2"/>
    <x v="3"/>
    <x v="1"/>
    <x v="803"/>
    <x v="765"/>
    <n v="1599.1"/>
    <n v="61.31"/>
    <n v="41.1"/>
  </r>
  <r>
    <x v="7"/>
    <x v="2"/>
    <x v="4"/>
    <x v="1"/>
    <x v="804"/>
    <x v="766"/>
    <n v="1166.52"/>
    <n v="50.65"/>
    <n v="36.479999999999997"/>
  </r>
  <r>
    <x v="7"/>
    <x v="2"/>
    <x v="5"/>
    <x v="1"/>
    <x v="805"/>
    <x v="767"/>
    <n v="1206.9000000000001"/>
    <n v="52.46"/>
    <n v="37.89"/>
  </r>
  <r>
    <x v="7"/>
    <x v="2"/>
    <x v="6"/>
    <x v="1"/>
    <x v="806"/>
    <x v="768"/>
    <n v="1144.58"/>
    <n v="49.19"/>
    <n v="35.4"/>
  </r>
  <r>
    <x v="8"/>
    <x v="2"/>
    <x v="0"/>
    <x v="1"/>
    <x v="807"/>
    <x v="769"/>
    <n v="385.53"/>
    <n v="14.09"/>
    <n v="9.39"/>
  </r>
  <r>
    <x v="8"/>
    <x v="2"/>
    <x v="1"/>
    <x v="1"/>
    <x v="808"/>
    <x v="770"/>
    <n v="309.92"/>
    <n v="11.35"/>
    <n v="7.57"/>
  </r>
  <r>
    <x v="8"/>
    <x v="2"/>
    <x v="2"/>
    <x v="1"/>
    <x v="809"/>
    <x v="771"/>
    <n v="399.9"/>
    <n v="14.7"/>
    <n v="9.8000000000000007"/>
  </r>
  <r>
    <x v="8"/>
    <x v="2"/>
    <x v="3"/>
    <x v="1"/>
    <x v="810"/>
    <x v="772"/>
    <n v="271.5"/>
    <n v="9.85"/>
    <n v="6.58"/>
  </r>
  <r>
    <x v="8"/>
    <x v="2"/>
    <x v="4"/>
    <x v="1"/>
    <x v="811"/>
    <x v="773"/>
    <n v="155.97999999999999"/>
    <n v="8.59"/>
    <n v="6.81"/>
  </r>
  <r>
    <x v="8"/>
    <x v="2"/>
    <x v="5"/>
    <x v="1"/>
    <x v="812"/>
    <x v="774"/>
    <n v="214.16"/>
    <n v="14.08"/>
    <n v="11.62"/>
  </r>
  <r>
    <x v="8"/>
    <x v="2"/>
    <x v="6"/>
    <x v="1"/>
    <x v="813"/>
    <x v="775"/>
    <n v="340.02"/>
    <n v="20.34"/>
    <n v="16.45"/>
  </r>
  <r>
    <x v="9"/>
    <x v="2"/>
    <x v="0"/>
    <x v="1"/>
    <x v="814"/>
    <x v="776"/>
    <n v="194.5"/>
    <n v="7.22"/>
    <n v="4.8099999999999996"/>
  </r>
  <r>
    <x v="9"/>
    <x v="2"/>
    <x v="1"/>
    <x v="1"/>
    <x v="815"/>
    <x v="777"/>
    <n v="184.72"/>
    <n v="6.72"/>
    <n v="4.4800000000000004"/>
  </r>
  <r>
    <x v="9"/>
    <x v="2"/>
    <x v="2"/>
    <x v="1"/>
    <x v="816"/>
    <x v="778"/>
    <n v="254.85"/>
    <n v="9.3699999999999992"/>
    <n v="6.25"/>
  </r>
  <r>
    <x v="9"/>
    <x v="2"/>
    <x v="3"/>
    <x v="1"/>
    <x v="817"/>
    <x v="779"/>
    <n v="115.01"/>
    <n v="4.29"/>
    <n v="2.89"/>
  </r>
  <r>
    <x v="9"/>
    <x v="2"/>
    <x v="4"/>
    <x v="1"/>
    <x v="818"/>
    <x v="780"/>
    <n v="214.92"/>
    <n v="11.74"/>
    <n v="9.18"/>
  </r>
  <r>
    <x v="9"/>
    <x v="2"/>
    <x v="5"/>
    <x v="1"/>
    <x v="819"/>
    <x v="781"/>
    <n v="205.98"/>
    <n v="10.06"/>
    <n v="7.59"/>
  </r>
  <r>
    <x v="9"/>
    <x v="2"/>
    <x v="6"/>
    <x v="1"/>
    <x v="820"/>
    <x v="782"/>
    <n v="261.54000000000002"/>
    <n v="12.88"/>
    <n v="9.7799999999999994"/>
  </r>
  <r>
    <x v="10"/>
    <x v="2"/>
    <x v="0"/>
    <x v="1"/>
    <x v="821"/>
    <x v="783"/>
    <n v="182.12"/>
    <n v="7.09"/>
    <n v="4.7300000000000004"/>
  </r>
  <r>
    <x v="10"/>
    <x v="2"/>
    <x v="1"/>
    <x v="1"/>
    <x v="822"/>
    <x v="784"/>
    <n v="250.28"/>
    <n v="9.7200000000000006"/>
    <n v="6.48"/>
  </r>
  <r>
    <x v="10"/>
    <x v="2"/>
    <x v="2"/>
    <x v="1"/>
    <x v="823"/>
    <x v="785"/>
    <n v="221.86"/>
    <n v="8.52"/>
    <n v="5.68"/>
  </r>
  <r>
    <x v="10"/>
    <x v="2"/>
    <x v="3"/>
    <x v="1"/>
    <x v="824"/>
    <x v="786"/>
    <n v="324.39"/>
    <n v="12.91"/>
    <n v="8.7100000000000009"/>
  </r>
  <r>
    <x v="10"/>
    <x v="2"/>
    <x v="4"/>
    <x v="1"/>
    <x v="825"/>
    <x v="787"/>
    <n v="288.27999999999997"/>
    <n v="12.72"/>
    <n v="8.99"/>
  </r>
  <r>
    <x v="10"/>
    <x v="2"/>
    <x v="5"/>
    <x v="1"/>
    <x v="826"/>
    <x v="788"/>
    <n v="329.11"/>
    <n v="14.3"/>
    <n v="10.01"/>
  </r>
  <r>
    <x v="10"/>
    <x v="2"/>
    <x v="6"/>
    <x v="1"/>
    <x v="827"/>
    <x v="789"/>
    <n v="336.68"/>
    <n v="14.57"/>
    <n v="10.19"/>
  </r>
  <r>
    <x v="11"/>
    <x v="2"/>
    <x v="0"/>
    <x v="1"/>
    <x v="7"/>
    <x v="7"/>
    <n v="0"/>
    <n v="0"/>
    <n v="0"/>
  </r>
  <r>
    <x v="11"/>
    <x v="2"/>
    <x v="1"/>
    <x v="1"/>
    <x v="7"/>
    <x v="7"/>
    <n v="0"/>
    <n v="0"/>
    <n v="0"/>
  </r>
  <r>
    <x v="11"/>
    <x v="2"/>
    <x v="2"/>
    <x v="1"/>
    <x v="7"/>
    <x v="7"/>
    <n v="0"/>
    <n v="0"/>
    <n v="0"/>
  </r>
  <r>
    <x v="11"/>
    <x v="2"/>
    <x v="3"/>
    <x v="1"/>
    <x v="7"/>
    <x v="7"/>
    <n v="0"/>
    <n v="0"/>
    <n v="0"/>
  </r>
  <r>
    <x v="11"/>
    <x v="2"/>
    <x v="4"/>
    <x v="1"/>
    <x v="7"/>
    <x v="7"/>
    <n v="0"/>
    <n v="0"/>
    <n v="0"/>
  </r>
  <r>
    <x v="11"/>
    <x v="2"/>
    <x v="5"/>
    <x v="1"/>
    <x v="7"/>
    <x v="7"/>
    <n v="0"/>
    <n v="0"/>
    <n v="0"/>
  </r>
  <r>
    <x v="11"/>
    <x v="2"/>
    <x v="6"/>
    <x v="1"/>
    <x v="7"/>
    <x v="7"/>
    <n v="0"/>
    <n v="0"/>
    <n v="0"/>
  </r>
  <r>
    <x v="12"/>
    <x v="2"/>
    <x v="0"/>
    <x v="1"/>
    <x v="828"/>
    <x v="790"/>
    <n v="6.92"/>
    <n v="0.56999999999999995"/>
    <n v="0.16"/>
  </r>
  <r>
    <x v="12"/>
    <x v="2"/>
    <x v="1"/>
    <x v="1"/>
    <x v="829"/>
    <x v="551"/>
    <n v="8.74"/>
    <n v="0.72"/>
    <n v="0.21"/>
  </r>
  <r>
    <x v="12"/>
    <x v="2"/>
    <x v="2"/>
    <x v="1"/>
    <x v="830"/>
    <x v="791"/>
    <n v="10.1"/>
    <n v="0.83"/>
    <n v="0.24"/>
  </r>
  <r>
    <x v="12"/>
    <x v="2"/>
    <x v="3"/>
    <x v="1"/>
    <x v="831"/>
    <x v="460"/>
    <n v="5.32"/>
    <n v="0.44"/>
    <n v="0.13"/>
  </r>
  <r>
    <x v="12"/>
    <x v="2"/>
    <x v="4"/>
    <x v="1"/>
    <x v="832"/>
    <x v="586"/>
    <n v="2.54"/>
    <n v="0.23"/>
    <n v="7.0000000000000007E-2"/>
  </r>
  <r>
    <x v="12"/>
    <x v="2"/>
    <x v="5"/>
    <x v="1"/>
    <x v="833"/>
    <x v="718"/>
    <n v="9.14"/>
    <n v="0.81"/>
    <n v="0.24"/>
  </r>
  <r>
    <x v="12"/>
    <x v="2"/>
    <x v="6"/>
    <x v="1"/>
    <x v="834"/>
    <x v="536"/>
    <n v="14.79"/>
    <n v="1.26"/>
    <n v="0.37"/>
  </r>
  <r>
    <x v="13"/>
    <x v="2"/>
    <x v="0"/>
    <x v="1"/>
    <x v="835"/>
    <x v="792"/>
    <n v="104.19"/>
    <n v="8.6300000000000008"/>
    <n v="2.4700000000000002"/>
  </r>
  <r>
    <x v="13"/>
    <x v="2"/>
    <x v="1"/>
    <x v="1"/>
    <x v="836"/>
    <x v="793"/>
    <n v="429.13"/>
    <n v="35.299999999999997"/>
    <n v="10.09"/>
  </r>
  <r>
    <x v="13"/>
    <x v="2"/>
    <x v="2"/>
    <x v="1"/>
    <x v="837"/>
    <x v="794"/>
    <n v="419.03"/>
    <n v="34.54"/>
    <n v="9.8699999999999992"/>
  </r>
  <r>
    <x v="13"/>
    <x v="2"/>
    <x v="3"/>
    <x v="1"/>
    <x v="838"/>
    <x v="795"/>
    <n v="514.91"/>
    <n v="43.38"/>
    <n v="12.58"/>
  </r>
  <r>
    <x v="13"/>
    <x v="2"/>
    <x v="4"/>
    <x v="1"/>
    <x v="839"/>
    <x v="796"/>
    <n v="660.35"/>
    <n v="67.86"/>
    <n v="21.58"/>
  </r>
  <r>
    <x v="13"/>
    <x v="2"/>
    <x v="5"/>
    <x v="1"/>
    <x v="840"/>
    <x v="797"/>
    <n v="535.1"/>
    <n v="52.67"/>
    <n v="16.46"/>
  </r>
  <r>
    <x v="13"/>
    <x v="2"/>
    <x v="6"/>
    <x v="1"/>
    <x v="841"/>
    <x v="798"/>
    <n v="530.37"/>
    <n v="55.13"/>
    <n v="17.59"/>
  </r>
  <r>
    <x v="14"/>
    <x v="2"/>
    <x v="0"/>
    <x v="1"/>
    <x v="842"/>
    <x v="799"/>
    <n v="35.020000000000003"/>
    <n v="2.87"/>
    <n v="0.82"/>
  </r>
  <r>
    <x v="14"/>
    <x v="2"/>
    <x v="1"/>
    <x v="1"/>
    <x v="843"/>
    <x v="800"/>
    <n v="16.43"/>
    <n v="1.35"/>
    <n v="0.39"/>
  </r>
  <r>
    <x v="14"/>
    <x v="2"/>
    <x v="2"/>
    <x v="1"/>
    <x v="844"/>
    <x v="801"/>
    <n v="51.95"/>
    <n v="4.22"/>
    <n v="1.21"/>
  </r>
  <r>
    <x v="14"/>
    <x v="2"/>
    <x v="3"/>
    <x v="1"/>
    <x v="845"/>
    <x v="802"/>
    <n v="26.36"/>
    <n v="2.19"/>
    <n v="0.63"/>
  </r>
  <r>
    <x v="14"/>
    <x v="2"/>
    <x v="4"/>
    <x v="1"/>
    <x v="846"/>
    <x v="803"/>
    <n v="23.63"/>
    <n v="2.2000000000000002"/>
    <n v="0.67"/>
  </r>
  <r>
    <x v="14"/>
    <x v="2"/>
    <x v="5"/>
    <x v="1"/>
    <x v="847"/>
    <x v="804"/>
    <n v="160.38"/>
    <n v="14.26"/>
    <n v="4.28"/>
  </r>
  <r>
    <x v="14"/>
    <x v="2"/>
    <x v="6"/>
    <x v="1"/>
    <x v="848"/>
    <x v="805"/>
    <n v="164.95"/>
    <n v="16.84"/>
    <n v="5.35"/>
  </r>
  <r>
    <x v="0"/>
    <x v="3"/>
    <x v="0"/>
    <x v="1"/>
    <x v="849"/>
    <x v="806"/>
    <n v="1172.99"/>
    <n v="178.06"/>
    <n v="106.06"/>
  </r>
  <r>
    <x v="0"/>
    <x v="3"/>
    <x v="1"/>
    <x v="1"/>
    <x v="850"/>
    <x v="807"/>
    <n v="1186.53"/>
    <n v="180.09"/>
    <n v="107.26"/>
  </r>
  <r>
    <x v="0"/>
    <x v="3"/>
    <x v="2"/>
    <x v="1"/>
    <x v="851"/>
    <x v="808"/>
    <n v="1007.35"/>
    <n v="152.43"/>
    <n v="90.54"/>
  </r>
  <r>
    <x v="0"/>
    <x v="3"/>
    <x v="3"/>
    <x v="1"/>
    <x v="852"/>
    <x v="809"/>
    <n v="1041"/>
    <n v="158.33000000000001"/>
    <n v="94.27"/>
  </r>
  <r>
    <x v="0"/>
    <x v="3"/>
    <x v="4"/>
    <x v="1"/>
    <x v="853"/>
    <x v="810"/>
    <n v="988.56"/>
    <n v="154.71"/>
    <n v="90.77"/>
  </r>
  <r>
    <x v="0"/>
    <x v="3"/>
    <x v="5"/>
    <x v="1"/>
    <x v="854"/>
    <x v="811"/>
    <n v="1092.6400000000001"/>
    <n v="170.16"/>
    <n v="100.37"/>
  </r>
  <r>
    <x v="0"/>
    <x v="3"/>
    <x v="6"/>
    <x v="1"/>
    <x v="855"/>
    <x v="812"/>
    <n v="1269.99"/>
    <n v="197.6"/>
    <n v="116.6"/>
  </r>
  <r>
    <x v="1"/>
    <x v="3"/>
    <x v="0"/>
    <x v="1"/>
    <x v="856"/>
    <x v="813"/>
    <n v="27.9"/>
    <n v="4.21"/>
    <n v="2.4900000000000002"/>
  </r>
  <r>
    <x v="1"/>
    <x v="3"/>
    <x v="1"/>
    <x v="1"/>
    <x v="857"/>
    <x v="814"/>
    <n v="54.75"/>
    <n v="8.3699999999999992"/>
    <n v="5.0199999999999996"/>
  </r>
  <r>
    <x v="1"/>
    <x v="3"/>
    <x v="2"/>
    <x v="1"/>
    <x v="858"/>
    <x v="761"/>
    <n v="85.06"/>
    <n v="13.03"/>
    <n v="7.82"/>
  </r>
  <r>
    <x v="1"/>
    <x v="3"/>
    <x v="3"/>
    <x v="1"/>
    <x v="859"/>
    <x v="815"/>
    <n v="119.14"/>
    <n v="18.149999999999999"/>
    <n v="10.85"/>
  </r>
  <r>
    <x v="1"/>
    <x v="3"/>
    <x v="4"/>
    <x v="1"/>
    <x v="860"/>
    <x v="816"/>
    <n v="116.54"/>
    <n v="17.95"/>
    <n v="10.51"/>
  </r>
  <r>
    <x v="1"/>
    <x v="3"/>
    <x v="5"/>
    <x v="1"/>
    <x v="861"/>
    <x v="817"/>
    <n v="117.35"/>
    <n v="18.2"/>
    <n v="10.63"/>
  </r>
  <r>
    <x v="1"/>
    <x v="3"/>
    <x v="6"/>
    <x v="1"/>
    <x v="862"/>
    <x v="818"/>
    <n v="111.53"/>
    <n v="17.170000000000002"/>
    <n v="10"/>
  </r>
  <r>
    <x v="2"/>
    <x v="3"/>
    <x v="0"/>
    <x v="1"/>
    <x v="863"/>
    <x v="819"/>
    <n v="1040.3699999999999"/>
    <n v="158.41999999999999"/>
    <n v="94.62"/>
  </r>
  <r>
    <x v="2"/>
    <x v="3"/>
    <x v="1"/>
    <x v="1"/>
    <x v="864"/>
    <x v="820"/>
    <n v="1192.08"/>
    <n v="180.78"/>
    <n v="107.59"/>
  </r>
  <r>
    <x v="2"/>
    <x v="3"/>
    <x v="2"/>
    <x v="1"/>
    <x v="865"/>
    <x v="821"/>
    <n v="1318.26"/>
    <n v="200.18"/>
    <n v="119.27"/>
  </r>
  <r>
    <x v="2"/>
    <x v="3"/>
    <x v="3"/>
    <x v="1"/>
    <x v="866"/>
    <x v="822"/>
    <n v="1011.62"/>
    <n v="153.44"/>
    <n v="91.11"/>
  </r>
  <r>
    <x v="2"/>
    <x v="3"/>
    <x v="4"/>
    <x v="1"/>
    <x v="867"/>
    <x v="609"/>
    <n v="984.02"/>
    <n v="153.34"/>
    <n v="90.42"/>
  </r>
  <r>
    <x v="2"/>
    <x v="3"/>
    <x v="5"/>
    <x v="1"/>
    <x v="868"/>
    <x v="823"/>
    <n v="1196.97"/>
    <n v="186.3"/>
    <n v="109.94"/>
  </r>
  <r>
    <x v="2"/>
    <x v="3"/>
    <x v="6"/>
    <x v="1"/>
    <x v="869"/>
    <x v="824"/>
    <n v="1311.55"/>
    <n v="203.94"/>
    <n v="120.22"/>
  </r>
  <r>
    <x v="3"/>
    <x v="3"/>
    <x v="0"/>
    <x v="1"/>
    <x v="870"/>
    <x v="704"/>
    <n v="134.82"/>
    <n v="7.64"/>
    <n v="2.1800000000000002"/>
  </r>
  <r>
    <x v="3"/>
    <x v="3"/>
    <x v="1"/>
    <x v="1"/>
    <x v="871"/>
    <x v="825"/>
    <n v="186.19"/>
    <n v="10.23"/>
    <n v="2.92"/>
  </r>
  <r>
    <x v="3"/>
    <x v="3"/>
    <x v="2"/>
    <x v="1"/>
    <x v="872"/>
    <x v="826"/>
    <n v="287.11"/>
    <n v="15.69"/>
    <n v="4.4800000000000004"/>
  </r>
  <r>
    <x v="3"/>
    <x v="3"/>
    <x v="3"/>
    <x v="1"/>
    <x v="873"/>
    <x v="827"/>
    <n v="308.61"/>
    <n v="17.350000000000001"/>
    <n v="4.96"/>
  </r>
  <r>
    <x v="3"/>
    <x v="3"/>
    <x v="4"/>
    <x v="1"/>
    <x v="874"/>
    <x v="828"/>
    <n v="532.61"/>
    <n v="30.81"/>
    <n v="8.8800000000000008"/>
  </r>
  <r>
    <x v="3"/>
    <x v="3"/>
    <x v="5"/>
    <x v="1"/>
    <x v="875"/>
    <x v="829"/>
    <n v="381.44"/>
    <n v="22.8"/>
    <n v="6.64"/>
  </r>
  <r>
    <x v="3"/>
    <x v="3"/>
    <x v="6"/>
    <x v="1"/>
    <x v="876"/>
    <x v="830"/>
    <n v="334.38"/>
    <n v="19.350000000000001"/>
    <n v="5.6"/>
  </r>
  <r>
    <x v="4"/>
    <x v="3"/>
    <x v="0"/>
    <x v="1"/>
    <x v="877"/>
    <x v="831"/>
    <n v="41.62"/>
    <n v="6.5"/>
    <n v="3.97"/>
  </r>
  <r>
    <x v="4"/>
    <x v="3"/>
    <x v="1"/>
    <x v="1"/>
    <x v="878"/>
    <x v="832"/>
    <n v="10.55"/>
    <n v="1.65"/>
    <n v="1.01"/>
  </r>
  <r>
    <x v="4"/>
    <x v="3"/>
    <x v="2"/>
    <x v="1"/>
    <x v="879"/>
    <x v="29"/>
    <n v="1.88"/>
    <n v="0.26"/>
    <n v="0.14000000000000001"/>
  </r>
  <r>
    <x v="4"/>
    <x v="3"/>
    <x v="3"/>
    <x v="1"/>
    <x v="880"/>
    <x v="585"/>
    <n v="1.24"/>
    <n v="0.16"/>
    <n v="0.08"/>
  </r>
  <r>
    <x v="4"/>
    <x v="3"/>
    <x v="4"/>
    <x v="1"/>
    <x v="7"/>
    <x v="7"/>
    <n v="0"/>
    <n v="0"/>
    <n v="0"/>
  </r>
  <r>
    <x v="4"/>
    <x v="3"/>
    <x v="5"/>
    <x v="1"/>
    <x v="881"/>
    <x v="628"/>
    <n v="1.92"/>
    <n v="0.4"/>
    <n v="0.18"/>
  </r>
  <r>
    <x v="4"/>
    <x v="3"/>
    <x v="6"/>
    <x v="1"/>
    <x v="882"/>
    <x v="833"/>
    <n v="3.64"/>
    <n v="0.72"/>
    <n v="0.36"/>
  </r>
  <r>
    <x v="5"/>
    <x v="3"/>
    <x v="0"/>
    <x v="1"/>
    <x v="883"/>
    <x v="834"/>
    <n v="51.56"/>
    <n v="7.82"/>
    <n v="4.6500000000000004"/>
  </r>
  <r>
    <x v="5"/>
    <x v="3"/>
    <x v="1"/>
    <x v="1"/>
    <x v="884"/>
    <x v="835"/>
    <n v="27.02"/>
    <n v="4.0999999999999996"/>
    <n v="2.44"/>
  </r>
  <r>
    <x v="5"/>
    <x v="3"/>
    <x v="2"/>
    <x v="1"/>
    <x v="885"/>
    <x v="836"/>
    <n v="58.21"/>
    <n v="8.77"/>
    <n v="5.19"/>
  </r>
  <r>
    <x v="5"/>
    <x v="3"/>
    <x v="3"/>
    <x v="1"/>
    <x v="886"/>
    <x v="837"/>
    <n v="73.930000000000007"/>
    <n v="11.09"/>
    <n v="6.54"/>
  </r>
  <r>
    <x v="5"/>
    <x v="3"/>
    <x v="4"/>
    <x v="1"/>
    <x v="887"/>
    <x v="838"/>
    <n v="136.57"/>
    <n v="20.78"/>
    <n v="12"/>
  </r>
  <r>
    <x v="5"/>
    <x v="3"/>
    <x v="5"/>
    <x v="1"/>
    <x v="888"/>
    <x v="839"/>
    <n v="143.57"/>
    <n v="21.51"/>
    <n v="12.04"/>
  </r>
  <r>
    <x v="5"/>
    <x v="3"/>
    <x v="6"/>
    <x v="1"/>
    <x v="889"/>
    <x v="840"/>
    <n v="177.42"/>
    <n v="26.66"/>
    <n v="14.59"/>
  </r>
  <r>
    <x v="6"/>
    <x v="3"/>
    <x v="0"/>
    <x v="1"/>
    <x v="7"/>
    <x v="7"/>
    <n v="0"/>
    <n v="0"/>
    <n v="0"/>
  </r>
  <r>
    <x v="6"/>
    <x v="3"/>
    <x v="1"/>
    <x v="1"/>
    <x v="7"/>
    <x v="7"/>
    <n v="0"/>
    <n v="0"/>
    <n v="0"/>
  </r>
  <r>
    <x v="6"/>
    <x v="3"/>
    <x v="2"/>
    <x v="1"/>
    <x v="7"/>
    <x v="7"/>
    <n v="0"/>
    <n v="0"/>
    <n v="0"/>
  </r>
  <r>
    <x v="6"/>
    <x v="3"/>
    <x v="3"/>
    <x v="1"/>
    <x v="7"/>
    <x v="7"/>
    <n v="0"/>
    <n v="0"/>
    <n v="0"/>
  </r>
  <r>
    <x v="6"/>
    <x v="3"/>
    <x v="4"/>
    <x v="1"/>
    <x v="7"/>
    <x v="7"/>
    <n v="0"/>
    <n v="0"/>
    <n v="0"/>
  </r>
  <r>
    <x v="6"/>
    <x v="3"/>
    <x v="5"/>
    <x v="1"/>
    <x v="7"/>
    <x v="7"/>
    <n v="0"/>
    <n v="0"/>
    <n v="0"/>
  </r>
  <r>
    <x v="6"/>
    <x v="3"/>
    <x v="6"/>
    <x v="1"/>
    <x v="7"/>
    <x v="7"/>
    <n v="0"/>
    <n v="0"/>
    <n v="0"/>
  </r>
  <r>
    <x v="7"/>
    <x v="3"/>
    <x v="0"/>
    <x v="1"/>
    <x v="7"/>
    <x v="7"/>
    <n v="0"/>
    <n v="0"/>
    <n v="0"/>
  </r>
  <r>
    <x v="7"/>
    <x v="3"/>
    <x v="1"/>
    <x v="1"/>
    <x v="7"/>
    <x v="7"/>
    <n v="0"/>
    <n v="0"/>
    <n v="0"/>
  </r>
  <r>
    <x v="7"/>
    <x v="3"/>
    <x v="2"/>
    <x v="1"/>
    <x v="7"/>
    <x v="7"/>
    <n v="0"/>
    <n v="0"/>
    <n v="0"/>
  </r>
  <r>
    <x v="7"/>
    <x v="3"/>
    <x v="3"/>
    <x v="1"/>
    <x v="7"/>
    <x v="7"/>
    <n v="0"/>
    <n v="0"/>
    <n v="0"/>
  </r>
  <r>
    <x v="7"/>
    <x v="3"/>
    <x v="4"/>
    <x v="1"/>
    <x v="7"/>
    <x v="7"/>
    <n v="0"/>
    <n v="0"/>
    <n v="0"/>
  </r>
  <r>
    <x v="7"/>
    <x v="3"/>
    <x v="5"/>
    <x v="1"/>
    <x v="890"/>
    <x v="841"/>
    <n v="41.57"/>
    <n v="5.82"/>
    <n v="2.79"/>
  </r>
  <r>
    <x v="7"/>
    <x v="3"/>
    <x v="6"/>
    <x v="1"/>
    <x v="891"/>
    <x v="842"/>
    <n v="74.680000000000007"/>
    <n v="10.11"/>
    <n v="5.54"/>
  </r>
  <r>
    <x v="8"/>
    <x v="3"/>
    <x v="0"/>
    <x v="1"/>
    <x v="892"/>
    <x v="843"/>
    <n v="845.75"/>
    <n v="72.400000000000006"/>
    <n v="20.69"/>
  </r>
  <r>
    <x v="8"/>
    <x v="3"/>
    <x v="1"/>
    <x v="1"/>
    <x v="893"/>
    <x v="844"/>
    <n v="635.42999999999995"/>
    <n v="54.09"/>
    <n v="15.45"/>
  </r>
  <r>
    <x v="8"/>
    <x v="3"/>
    <x v="2"/>
    <x v="1"/>
    <x v="894"/>
    <x v="845"/>
    <n v="512.84"/>
    <n v="44.08"/>
    <n v="12.6"/>
  </r>
  <r>
    <x v="8"/>
    <x v="3"/>
    <x v="3"/>
    <x v="1"/>
    <x v="895"/>
    <x v="846"/>
    <n v="694.65"/>
    <n v="61.54"/>
    <n v="17.829999999999998"/>
  </r>
  <r>
    <x v="8"/>
    <x v="3"/>
    <x v="4"/>
    <x v="1"/>
    <x v="896"/>
    <x v="847"/>
    <n v="701.46"/>
    <n v="86.87"/>
    <n v="28.9"/>
  </r>
  <r>
    <x v="8"/>
    <x v="3"/>
    <x v="5"/>
    <x v="1"/>
    <x v="897"/>
    <x v="848"/>
    <n v="437.06"/>
    <n v="50.88"/>
    <n v="16.579999999999998"/>
  </r>
  <r>
    <x v="8"/>
    <x v="3"/>
    <x v="6"/>
    <x v="1"/>
    <x v="898"/>
    <x v="849"/>
    <n v="393.47"/>
    <n v="41.78"/>
    <n v="13.27"/>
  </r>
  <r>
    <x v="9"/>
    <x v="3"/>
    <x v="0"/>
    <x v="1"/>
    <x v="899"/>
    <x v="850"/>
    <n v="279.45"/>
    <n v="25.28"/>
    <n v="7.22"/>
  </r>
  <r>
    <x v="9"/>
    <x v="3"/>
    <x v="1"/>
    <x v="1"/>
    <x v="900"/>
    <x v="851"/>
    <n v="131.9"/>
    <n v="11.86"/>
    <n v="3.39"/>
  </r>
  <r>
    <x v="9"/>
    <x v="3"/>
    <x v="2"/>
    <x v="1"/>
    <x v="901"/>
    <x v="852"/>
    <n v="426.99"/>
    <n v="37.67"/>
    <n v="10.76"/>
  </r>
  <r>
    <x v="9"/>
    <x v="3"/>
    <x v="3"/>
    <x v="1"/>
    <x v="902"/>
    <x v="853"/>
    <n v="293.48"/>
    <n v="26.52"/>
    <n v="7.61"/>
  </r>
  <r>
    <x v="9"/>
    <x v="3"/>
    <x v="4"/>
    <x v="1"/>
    <x v="903"/>
    <x v="854"/>
    <n v="256.7"/>
    <n v="28.06"/>
    <n v="8.89"/>
  </r>
  <r>
    <x v="9"/>
    <x v="3"/>
    <x v="5"/>
    <x v="1"/>
    <x v="904"/>
    <x v="855"/>
    <n v="215.45"/>
    <n v="23.37"/>
    <n v="7.39"/>
  </r>
  <r>
    <x v="9"/>
    <x v="3"/>
    <x v="6"/>
    <x v="1"/>
    <x v="905"/>
    <x v="856"/>
    <n v="162.33000000000001"/>
    <n v="19.39"/>
    <n v="6.34"/>
  </r>
  <r>
    <x v="10"/>
    <x v="3"/>
    <x v="0"/>
    <x v="1"/>
    <x v="7"/>
    <x v="7"/>
    <n v="0"/>
    <n v="0"/>
    <n v="0"/>
  </r>
  <r>
    <x v="10"/>
    <x v="3"/>
    <x v="1"/>
    <x v="1"/>
    <x v="7"/>
    <x v="7"/>
    <n v="0"/>
    <n v="0"/>
    <n v="0"/>
  </r>
  <r>
    <x v="10"/>
    <x v="3"/>
    <x v="2"/>
    <x v="1"/>
    <x v="7"/>
    <x v="7"/>
    <n v="0"/>
    <n v="0"/>
    <n v="0"/>
  </r>
  <r>
    <x v="10"/>
    <x v="3"/>
    <x v="3"/>
    <x v="1"/>
    <x v="7"/>
    <x v="7"/>
    <n v="0"/>
    <n v="0"/>
    <n v="0"/>
  </r>
  <r>
    <x v="10"/>
    <x v="3"/>
    <x v="4"/>
    <x v="1"/>
    <x v="7"/>
    <x v="7"/>
    <n v="0"/>
    <n v="0"/>
    <n v="0"/>
  </r>
  <r>
    <x v="10"/>
    <x v="3"/>
    <x v="5"/>
    <x v="1"/>
    <x v="7"/>
    <x v="7"/>
    <n v="0"/>
    <n v="0"/>
    <n v="0"/>
  </r>
  <r>
    <x v="10"/>
    <x v="3"/>
    <x v="6"/>
    <x v="1"/>
    <x v="906"/>
    <x v="857"/>
    <n v="5.57"/>
    <n v="0.53"/>
    <n v="0.15"/>
  </r>
  <r>
    <x v="11"/>
    <x v="3"/>
    <x v="0"/>
    <x v="1"/>
    <x v="907"/>
    <x v="858"/>
    <n v="7.59"/>
    <n v="1.17"/>
    <n v="0.7"/>
  </r>
  <r>
    <x v="11"/>
    <x v="3"/>
    <x v="1"/>
    <x v="1"/>
    <x v="908"/>
    <x v="459"/>
    <n v="7.68"/>
    <n v="1.17"/>
    <n v="0.7"/>
  </r>
  <r>
    <x v="11"/>
    <x v="3"/>
    <x v="2"/>
    <x v="1"/>
    <x v="909"/>
    <x v="859"/>
    <n v="13.59"/>
    <n v="2.1"/>
    <n v="1.26"/>
  </r>
  <r>
    <x v="11"/>
    <x v="3"/>
    <x v="3"/>
    <x v="1"/>
    <x v="910"/>
    <x v="860"/>
    <n v="28.82"/>
    <n v="4.43"/>
    <n v="2.67"/>
  </r>
  <r>
    <x v="11"/>
    <x v="3"/>
    <x v="4"/>
    <x v="1"/>
    <x v="911"/>
    <x v="861"/>
    <n v="4.51"/>
    <n v="0.68"/>
    <n v="0.38"/>
  </r>
  <r>
    <x v="11"/>
    <x v="3"/>
    <x v="5"/>
    <x v="1"/>
    <x v="912"/>
    <x v="22"/>
    <n v="16.079999999999998"/>
    <n v="2.4900000000000002"/>
    <n v="1.51"/>
  </r>
  <r>
    <x v="11"/>
    <x v="3"/>
    <x v="6"/>
    <x v="1"/>
    <x v="913"/>
    <x v="319"/>
    <n v="4.2"/>
    <n v="0.65"/>
    <n v="0.39"/>
  </r>
  <r>
    <x v="12"/>
    <x v="3"/>
    <x v="0"/>
    <x v="1"/>
    <x v="914"/>
    <x v="598"/>
    <n v="37.630000000000003"/>
    <n v="5.73"/>
    <n v="3.42"/>
  </r>
  <r>
    <x v="12"/>
    <x v="3"/>
    <x v="1"/>
    <x v="1"/>
    <x v="915"/>
    <x v="862"/>
    <n v="95.94"/>
    <n v="14.85"/>
    <n v="9"/>
  </r>
  <r>
    <x v="12"/>
    <x v="3"/>
    <x v="2"/>
    <x v="1"/>
    <x v="916"/>
    <x v="65"/>
    <n v="114.09"/>
    <n v="17.690000000000001"/>
    <n v="10.73"/>
  </r>
  <r>
    <x v="12"/>
    <x v="3"/>
    <x v="3"/>
    <x v="1"/>
    <x v="917"/>
    <x v="863"/>
    <n v="96.91"/>
    <n v="15.06"/>
    <n v="9.09"/>
  </r>
  <r>
    <x v="12"/>
    <x v="3"/>
    <x v="4"/>
    <x v="1"/>
    <x v="918"/>
    <x v="864"/>
    <n v="100.52"/>
    <n v="15.51"/>
    <n v="9.3699999999999992"/>
  </r>
  <r>
    <x v="12"/>
    <x v="3"/>
    <x v="5"/>
    <x v="1"/>
    <x v="919"/>
    <x v="865"/>
    <n v="120.09"/>
    <n v="18.72"/>
    <n v="11.18"/>
  </r>
  <r>
    <x v="12"/>
    <x v="3"/>
    <x v="6"/>
    <x v="1"/>
    <x v="920"/>
    <x v="866"/>
    <n v="95.35"/>
    <n v="14.78"/>
    <n v="8.81"/>
  </r>
  <r>
    <x v="13"/>
    <x v="3"/>
    <x v="0"/>
    <x v="1"/>
    <x v="921"/>
    <x v="867"/>
    <n v="2472.1799999999998"/>
    <n v="364.94"/>
    <n v="211.94"/>
  </r>
  <r>
    <x v="13"/>
    <x v="3"/>
    <x v="1"/>
    <x v="1"/>
    <x v="922"/>
    <x v="868"/>
    <n v="2642.62"/>
    <n v="390.84"/>
    <n v="227.38"/>
  </r>
  <r>
    <x v="13"/>
    <x v="3"/>
    <x v="2"/>
    <x v="1"/>
    <x v="923"/>
    <x v="869"/>
    <n v="2687.44"/>
    <n v="398.73"/>
    <n v="232.66"/>
  </r>
  <r>
    <x v="13"/>
    <x v="3"/>
    <x v="3"/>
    <x v="1"/>
    <x v="924"/>
    <x v="870"/>
    <n v="2826.82"/>
    <n v="422.03"/>
    <n v="246.06"/>
  </r>
  <r>
    <x v="13"/>
    <x v="3"/>
    <x v="4"/>
    <x v="1"/>
    <x v="925"/>
    <x v="871"/>
    <n v="2731.88"/>
    <n v="439.52"/>
    <n v="248.46"/>
  </r>
  <r>
    <x v="13"/>
    <x v="3"/>
    <x v="5"/>
    <x v="1"/>
    <x v="926"/>
    <x v="872"/>
    <n v="2696.64"/>
    <n v="426.42"/>
    <n v="243.39"/>
  </r>
  <r>
    <x v="13"/>
    <x v="3"/>
    <x v="6"/>
    <x v="1"/>
    <x v="927"/>
    <x v="873"/>
    <n v="2627.27"/>
    <n v="415.33"/>
    <n v="236.58"/>
  </r>
  <r>
    <x v="14"/>
    <x v="3"/>
    <x v="0"/>
    <x v="1"/>
    <x v="928"/>
    <x v="874"/>
    <n v="266.13"/>
    <n v="39.08"/>
    <n v="22.59"/>
  </r>
  <r>
    <x v="14"/>
    <x v="3"/>
    <x v="1"/>
    <x v="1"/>
    <x v="929"/>
    <x v="519"/>
    <n v="298.52"/>
    <n v="44.27"/>
    <n v="25.82"/>
  </r>
  <r>
    <x v="14"/>
    <x v="3"/>
    <x v="2"/>
    <x v="1"/>
    <x v="930"/>
    <x v="875"/>
    <n v="304.89999999999998"/>
    <n v="45.01"/>
    <n v="26.14"/>
  </r>
  <r>
    <x v="14"/>
    <x v="3"/>
    <x v="3"/>
    <x v="1"/>
    <x v="931"/>
    <x v="876"/>
    <n v="196.08"/>
    <n v="28.91"/>
    <n v="16.77"/>
  </r>
  <r>
    <x v="14"/>
    <x v="3"/>
    <x v="4"/>
    <x v="1"/>
    <x v="932"/>
    <x v="877"/>
    <n v="138.09"/>
    <n v="21.65"/>
    <n v="12.27"/>
  </r>
  <r>
    <x v="14"/>
    <x v="3"/>
    <x v="5"/>
    <x v="1"/>
    <x v="933"/>
    <x v="878"/>
    <n v="194.26"/>
    <n v="30.52"/>
    <n v="17.18"/>
  </r>
  <r>
    <x v="14"/>
    <x v="3"/>
    <x v="6"/>
    <x v="1"/>
    <x v="934"/>
    <x v="879"/>
    <n v="203.89"/>
    <n v="31.96"/>
    <n v="18"/>
  </r>
  <r>
    <x v="0"/>
    <x v="4"/>
    <x v="0"/>
    <x v="1"/>
    <x v="935"/>
    <x v="880"/>
    <n v="205.3"/>
    <n v="31.36"/>
    <n v="18.8"/>
  </r>
  <r>
    <x v="0"/>
    <x v="4"/>
    <x v="1"/>
    <x v="1"/>
    <x v="936"/>
    <x v="881"/>
    <n v="179.47"/>
    <n v="27.42"/>
    <n v="16.45"/>
  </r>
  <r>
    <x v="0"/>
    <x v="4"/>
    <x v="2"/>
    <x v="1"/>
    <x v="937"/>
    <x v="882"/>
    <n v="166.54"/>
    <n v="25.22"/>
    <n v="15.02"/>
  </r>
  <r>
    <x v="0"/>
    <x v="4"/>
    <x v="3"/>
    <x v="1"/>
    <x v="938"/>
    <x v="883"/>
    <n v="224.82"/>
    <n v="34.119999999999997"/>
    <n v="20.350000000000001"/>
  </r>
  <r>
    <x v="0"/>
    <x v="4"/>
    <x v="4"/>
    <x v="1"/>
    <x v="939"/>
    <x v="884"/>
    <n v="165.06"/>
    <n v="25.68"/>
    <n v="15.18"/>
  </r>
  <r>
    <x v="0"/>
    <x v="4"/>
    <x v="5"/>
    <x v="1"/>
    <x v="940"/>
    <x v="885"/>
    <n v="214.51"/>
    <n v="33.33"/>
    <n v="19.66"/>
  </r>
  <r>
    <x v="0"/>
    <x v="4"/>
    <x v="6"/>
    <x v="1"/>
    <x v="941"/>
    <x v="640"/>
    <n v="161.33000000000001"/>
    <n v="24.97"/>
    <n v="14.79"/>
  </r>
  <r>
    <x v="1"/>
    <x v="4"/>
    <x v="0"/>
    <x v="1"/>
    <x v="942"/>
    <x v="886"/>
    <n v="110.06"/>
    <n v="16.39"/>
    <n v="9.6199999999999992"/>
  </r>
  <r>
    <x v="1"/>
    <x v="4"/>
    <x v="1"/>
    <x v="1"/>
    <x v="943"/>
    <x v="335"/>
    <n v="56.99"/>
    <n v="8.56"/>
    <n v="5.0599999999999996"/>
  </r>
  <r>
    <x v="1"/>
    <x v="4"/>
    <x v="2"/>
    <x v="1"/>
    <x v="944"/>
    <x v="887"/>
    <n v="53.48"/>
    <n v="8.1199999999999992"/>
    <n v="4.84"/>
  </r>
  <r>
    <x v="1"/>
    <x v="4"/>
    <x v="3"/>
    <x v="1"/>
    <x v="945"/>
    <x v="888"/>
    <n v="41.05"/>
    <n v="6.29"/>
    <n v="3.78"/>
  </r>
  <r>
    <x v="1"/>
    <x v="4"/>
    <x v="4"/>
    <x v="1"/>
    <x v="946"/>
    <x v="889"/>
    <n v="66.209999999999994"/>
    <n v="10.119999999999999"/>
    <n v="6.06"/>
  </r>
  <r>
    <x v="1"/>
    <x v="4"/>
    <x v="5"/>
    <x v="1"/>
    <x v="947"/>
    <x v="890"/>
    <n v="67.209999999999994"/>
    <n v="10.24"/>
    <n v="6.13"/>
  </r>
  <r>
    <x v="1"/>
    <x v="4"/>
    <x v="6"/>
    <x v="1"/>
    <x v="948"/>
    <x v="891"/>
    <n v="64.33"/>
    <n v="9.82"/>
    <n v="5.89"/>
  </r>
  <r>
    <x v="2"/>
    <x v="4"/>
    <x v="0"/>
    <x v="1"/>
    <x v="949"/>
    <x v="764"/>
    <n v="1997.39"/>
    <n v="308.02"/>
    <n v="186.15"/>
  </r>
  <r>
    <x v="2"/>
    <x v="4"/>
    <x v="1"/>
    <x v="1"/>
    <x v="950"/>
    <x v="892"/>
    <n v="2076.46"/>
    <n v="319.01"/>
    <n v="192.2"/>
  </r>
  <r>
    <x v="2"/>
    <x v="4"/>
    <x v="2"/>
    <x v="1"/>
    <x v="951"/>
    <x v="893"/>
    <n v="2006.53"/>
    <n v="308.52999999999997"/>
    <n v="186.02"/>
  </r>
  <r>
    <x v="2"/>
    <x v="4"/>
    <x v="3"/>
    <x v="1"/>
    <x v="952"/>
    <x v="894"/>
    <n v="1913.96"/>
    <n v="294.47000000000003"/>
    <n v="177.45"/>
  </r>
  <r>
    <x v="2"/>
    <x v="4"/>
    <x v="4"/>
    <x v="1"/>
    <x v="953"/>
    <x v="895"/>
    <n v="2067.1"/>
    <n v="321.77999999999997"/>
    <n v="192.1"/>
  </r>
  <r>
    <x v="2"/>
    <x v="4"/>
    <x v="5"/>
    <x v="1"/>
    <x v="954"/>
    <x v="896"/>
    <n v="2169.52"/>
    <n v="337.93"/>
    <n v="201.4"/>
  </r>
  <r>
    <x v="2"/>
    <x v="4"/>
    <x v="6"/>
    <x v="1"/>
    <x v="955"/>
    <x v="897"/>
    <n v="2118.27"/>
    <n v="330.28"/>
    <n v="196.49"/>
  </r>
  <r>
    <x v="3"/>
    <x v="4"/>
    <x v="0"/>
    <x v="1"/>
    <x v="956"/>
    <x v="898"/>
    <n v="89.58"/>
    <n v="12.98"/>
    <n v="7.44"/>
  </r>
  <r>
    <x v="3"/>
    <x v="4"/>
    <x v="1"/>
    <x v="1"/>
    <x v="957"/>
    <x v="899"/>
    <n v="22.41"/>
    <n v="3.15"/>
    <n v="1.76"/>
  </r>
  <r>
    <x v="3"/>
    <x v="4"/>
    <x v="2"/>
    <x v="1"/>
    <x v="958"/>
    <x v="900"/>
    <n v="112.5"/>
    <n v="16.739999999999998"/>
    <n v="9.82"/>
  </r>
  <r>
    <x v="3"/>
    <x v="4"/>
    <x v="3"/>
    <x v="1"/>
    <x v="959"/>
    <x v="901"/>
    <n v="87.62"/>
    <n v="12.92"/>
    <n v="7.5"/>
  </r>
  <r>
    <x v="3"/>
    <x v="4"/>
    <x v="4"/>
    <x v="1"/>
    <x v="960"/>
    <x v="120"/>
    <n v="145.63"/>
    <n v="22.61"/>
    <n v="13.55"/>
  </r>
  <r>
    <x v="3"/>
    <x v="4"/>
    <x v="5"/>
    <x v="1"/>
    <x v="961"/>
    <x v="902"/>
    <n v="249.77"/>
    <n v="38.840000000000003"/>
    <n v="23.46"/>
  </r>
  <r>
    <x v="3"/>
    <x v="4"/>
    <x v="6"/>
    <x v="1"/>
    <x v="962"/>
    <x v="903"/>
    <n v="72.31"/>
    <n v="11.23"/>
    <n v="6.63"/>
  </r>
  <r>
    <x v="4"/>
    <x v="4"/>
    <x v="0"/>
    <x v="1"/>
    <x v="7"/>
    <x v="7"/>
    <n v="0"/>
    <n v="0"/>
    <n v="0"/>
  </r>
  <r>
    <x v="4"/>
    <x v="4"/>
    <x v="1"/>
    <x v="1"/>
    <x v="7"/>
    <x v="7"/>
    <n v="0"/>
    <n v="0"/>
    <n v="0"/>
  </r>
  <r>
    <x v="4"/>
    <x v="4"/>
    <x v="2"/>
    <x v="1"/>
    <x v="7"/>
    <x v="7"/>
    <n v="0"/>
    <n v="0"/>
    <n v="0"/>
  </r>
  <r>
    <x v="4"/>
    <x v="4"/>
    <x v="3"/>
    <x v="1"/>
    <x v="7"/>
    <x v="7"/>
    <n v="0"/>
    <n v="0"/>
    <n v="0"/>
  </r>
  <r>
    <x v="4"/>
    <x v="4"/>
    <x v="4"/>
    <x v="1"/>
    <x v="7"/>
    <x v="7"/>
    <n v="0"/>
    <n v="0"/>
    <n v="0"/>
  </r>
  <r>
    <x v="4"/>
    <x v="4"/>
    <x v="5"/>
    <x v="1"/>
    <x v="7"/>
    <x v="7"/>
    <n v="0"/>
    <n v="0"/>
    <n v="0"/>
  </r>
  <r>
    <x v="4"/>
    <x v="4"/>
    <x v="6"/>
    <x v="1"/>
    <x v="963"/>
    <x v="628"/>
    <n v="2.5099999999999998"/>
    <n v="0.38"/>
    <n v="0.22"/>
  </r>
  <r>
    <x v="5"/>
    <x v="4"/>
    <x v="0"/>
    <x v="1"/>
    <x v="964"/>
    <x v="791"/>
    <n v="10.59"/>
    <n v="1.24"/>
    <n v="0.56000000000000005"/>
  </r>
  <r>
    <x v="5"/>
    <x v="4"/>
    <x v="1"/>
    <x v="1"/>
    <x v="7"/>
    <x v="7"/>
    <n v="0"/>
    <n v="0"/>
    <n v="0"/>
  </r>
  <r>
    <x v="5"/>
    <x v="4"/>
    <x v="2"/>
    <x v="1"/>
    <x v="965"/>
    <x v="583"/>
    <n v="0.89"/>
    <n v="0.14000000000000001"/>
    <n v="0.08"/>
  </r>
  <r>
    <x v="5"/>
    <x v="4"/>
    <x v="3"/>
    <x v="1"/>
    <x v="7"/>
    <x v="7"/>
    <n v="0"/>
    <n v="0"/>
    <n v="0"/>
  </r>
  <r>
    <x v="5"/>
    <x v="4"/>
    <x v="4"/>
    <x v="1"/>
    <x v="7"/>
    <x v="7"/>
    <n v="0"/>
    <n v="0"/>
    <n v="0"/>
  </r>
  <r>
    <x v="5"/>
    <x v="4"/>
    <x v="5"/>
    <x v="1"/>
    <x v="966"/>
    <x v="569"/>
    <n v="11.92"/>
    <n v="1.84"/>
    <n v="1.1000000000000001"/>
  </r>
  <r>
    <x v="5"/>
    <x v="4"/>
    <x v="6"/>
    <x v="1"/>
    <x v="967"/>
    <x v="904"/>
    <n v="48.65"/>
    <n v="7.45"/>
    <n v="4.4400000000000004"/>
  </r>
  <r>
    <x v="6"/>
    <x v="4"/>
    <x v="0"/>
    <x v="1"/>
    <x v="7"/>
    <x v="7"/>
    <n v="0"/>
    <n v="0"/>
    <n v="0"/>
  </r>
  <r>
    <x v="6"/>
    <x v="4"/>
    <x v="1"/>
    <x v="1"/>
    <x v="7"/>
    <x v="7"/>
    <n v="0"/>
    <n v="0"/>
    <n v="0"/>
  </r>
  <r>
    <x v="6"/>
    <x v="4"/>
    <x v="2"/>
    <x v="1"/>
    <x v="7"/>
    <x v="7"/>
    <n v="0"/>
    <n v="0"/>
    <n v="0"/>
  </r>
  <r>
    <x v="6"/>
    <x v="4"/>
    <x v="3"/>
    <x v="1"/>
    <x v="7"/>
    <x v="7"/>
    <n v="0"/>
    <n v="0"/>
    <n v="0"/>
  </r>
  <r>
    <x v="6"/>
    <x v="4"/>
    <x v="4"/>
    <x v="1"/>
    <x v="7"/>
    <x v="7"/>
    <n v="0"/>
    <n v="0"/>
    <n v="0"/>
  </r>
  <r>
    <x v="6"/>
    <x v="4"/>
    <x v="5"/>
    <x v="1"/>
    <x v="7"/>
    <x v="7"/>
    <n v="0"/>
    <n v="0"/>
    <n v="0"/>
  </r>
  <r>
    <x v="6"/>
    <x v="4"/>
    <x v="6"/>
    <x v="1"/>
    <x v="7"/>
    <x v="7"/>
    <n v="0"/>
    <n v="0"/>
    <n v="0"/>
  </r>
  <r>
    <x v="7"/>
    <x v="4"/>
    <x v="0"/>
    <x v="1"/>
    <x v="7"/>
    <x v="7"/>
    <n v="0"/>
    <n v="0"/>
    <n v="0"/>
  </r>
  <r>
    <x v="7"/>
    <x v="4"/>
    <x v="1"/>
    <x v="1"/>
    <x v="7"/>
    <x v="7"/>
    <n v="0"/>
    <n v="0"/>
    <n v="0"/>
  </r>
  <r>
    <x v="7"/>
    <x v="4"/>
    <x v="2"/>
    <x v="1"/>
    <x v="7"/>
    <x v="7"/>
    <n v="0"/>
    <n v="0"/>
    <n v="0"/>
  </r>
  <r>
    <x v="7"/>
    <x v="4"/>
    <x v="3"/>
    <x v="1"/>
    <x v="7"/>
    <x v="7"/>
    <n v="0"/>
    <n v="0"/>
    <n v="0"/>
  </r>
  <r>
    <x v="7"/>
    <x v="4"/>
    <x v="4"/>
    <x v="1"/>
    <x v="7"/>
    <x v="7"/>
    <n v="0"/>
    <n v="0"/>
    <n v="0"/>
  </r>
  <r>
    <x v="7"/>
    <x v="4"/>
    <x v="5"/>
    <x v="1"/>
    <x v="7"/>
    <x v="7"/>
    <n v="0"/>
    <n v="0"/>
    <n v="0"/>
  </r>
  <r>
    <x v="7"/>
    <x v="4"/>
    <x v="6"/>
    <x v="1"/>
    <x v="7"/>
    <x v="7"/>
    <n v="0"/>
    <n v="0"/>
    <n v="0"/>
  </r>
  <r>
    <x v="8"/>
    <x v="4"/>
    <x v="0"/>
    <x v="1"/>
    <x v="968"/>
    <x v="905"/>
    <n v="37.19"/>
    <n v="2.36"/>
    <n v="0.67"/>
  </r>
  <r>
    <x v="8"/>
    <x v="4"/>
    <x v="1"/>
    <x v="1"/>
    <x v="969"/>
    <x v="906"/>
    <n v="113.91"/>
    <n v="6.95"/>
    <n v="1.99"/>
  </r>
  <r>
    <x v="8"/>
    <x v="4"/>
    <x v="2"/>
    <x v="1"/>
    <x v="970"/>
    <x v="907"/>
    <n v="68.239999999999995"/>
    <n v="4.0999999999999996"/>
    <n v="1.17"/>
  </r>
  <r>
    <x v="8"/>
    <x v="4"/>
    <x v="3"/>
    <x v="1"/>
    <x v="971"/>
    <x v="908"/>
    <n v="58.27"/>
    <n v="3.51"/>
    <n v="1"/>
  </r>
  <r>
    <x v="8"/>
    <x v="4"/>
    <x v="4"/>
    <x v="1"/>
    <x v="972"/>
    <x v="909"/>
    <n v="76.63"/>
    <n v="7.26"/>
    <n v="2.36"/>
  </r>
  <r>
    <x v="8"/>
    <x v="4"/>
    <x v="5"/>
    <x v="1"/>
    <x v="973"/>
    <x v="486"/>
    <n v="24.59"/>
    <n v="1.96"/>
    <n v="0.62"/>
  </r>
  <r>
    <x v="8"/>
    <x v="4"/>
    <x v="6"/>
    <x v="1"/>
    <x v="974"/>
    <x v="32"/>
    <n v="65.75"/>
    <n v="5.03"/>
    <n v="1.57"/>
  </r>
  <r>
    <x v="9"/>
    <x v="4"/>
    <x v="0"/>
    <x v="1"/>
    <x v="975"/>
    <x v="910"/>
    <n v="304.97000000000003"/>
    <n v="27.49"/>
    <n v="7.85"/>
  </r>
  <r>
    <x v="9"/>
    <x v="4"/>
    <x v="1"/>
    <x v="1"/>
    <x v="976"/>
    <x v="188"/>
    <n v="351.37"/>
    <n v="32.46"/>
    <n v="9.27"/>
  </r>
  <r>
    <x v="9"/>
    <x v="4"/>
    <x v="2"/>
    <x v="1"/>
    <x v="977"/>
    <x v="911"/>
    <n v="316.64999999999998"/>
    <n v="27.88"/>
    <n v="7.97"/>
  </r>
  <r>
    <x v="9"/>
    <x v="4"/>
    <x v="3"/>
    <x v="1"/>
    <x v="978"/>
    <x v="912"/>
    <n v="539.64"/>
    <n v="49.21"/>
    <n v="14.19"/>
  </r>
  <r>
    <x v="9"/>
    <x v="4"/>
    <x v="4"/>
    <x v="1"/>
    <x v="979"/>
    <x v="913"/>
    <n v="360.6"/>
    <n v="42.53"/>
    <n v="13.82"/>
  </r>
  <r>
    <x v="9"/>
    <x v="4"/>
    <x v="5"/>
    <x v="1"/>
    <x v="980"/>
    <x v="914"/>
    <n v="432.75"/>
    <n v="50"/>
    <n v="16.21"/>
  </r>
  <r>
    <x v="9"/>
    <x v="4"/>
    <x v="6"/>
    <x v="1"/>
    <x v="981"/>
    <x v="915"/>
    <n v="530.74"/>
    <n v="62.29"/>
    <n v="20.21"/>
  </r>
  <r>
    <x v="10"/>
    <x v="4"/>
    <x v="0"/>
    <x v="1"/>
    <x v="7"/>
    <x v="7"/>
    <n v="0"/>
    <n v="0"/>
    <n v="0"/>
  </r>
  <r>
    <x v="10"/>
    <x v="4"/>
    <x v="1"/>
    <x v="1"/>
    <x v="7"/>
    <x v="7"/>
    <n v="0"/>
    <n v="0"/>
    <n v="0"/>
  </r>
  <r>
    <x v="10"/>
    <x v="4"/>
    <x v="2"/>
    <x v="1"/>
    <x v="7"/>
    <x v="7"/>
    <n v="0"/>
    <n v="0"/>
    <n v="0"/>
  </r>
  <r>
    <x v="10"/>
    <x v="4"/>
    <x v="3"/>
    <x v="1"/>
    <x v="7"/>
    <x v="7"/>
    <n v="0"/>
    <n v="0"/>
    <n v="0"/>
  </r>
  <r>
    <x v="10"/>
    <x v="4"/>
    <x v="4"/>
    <x v="1"/>
    <x v="7"/>
    <x v="7"/>
    <n v="0"/>
    <n v="0"/>
    <n v="0"/>
  </r>
  <r>
    <x v="10"/>
    <x v="4"/>
    <x v="5"/>
    <x v="1"/>
    <x v="7"/>
    <x v="7"/>
    <n v="0"/>
    <n v="0"/>
    <n v="0"/>
  </r>
  <r>
    <x v="10"/>
    <x v="4"/>
    <x v="6"/>
    <x v="1"/>
    <x v="7"/>
    <x v="7"/>
    <n v="0"/>
    <n v="0"/>
    <n v="0"/>
  </r>
  <r>
    <x v="11"/>
    <x v="4"/>
    <x v="0"/>
    <x v="1"/>
    <x v="982"/>
    <x v="916"/>
    <n v="284.14"/>
    <n v="44.26"/>
    <n v="26.96"/>
  </r>
  <r>
    <x v="11"/>
    <x v="4"/>
    <x v="1"/>
    <x v="1"/>
    <x v="983"/>
    <x v="917"/>
    <n v="175.33"/>
    <n v="27.32"/>
    <n v="16.649999999999999"/>
  </r>
  <r>
    <x v="11"/>
    <x v="4"/>
    <x v="2"/>
    <x v="1"/>
    <x v="984"/>
    <x v="918"/>
    <n v="31.67"/>
    <n v="4.8899999999999997"/>
    <n v="2.95"/>
  </r>
  <r>
    <x v="11"/>
    <x v="4"/>
    <x v="3"/>
    <x v="1"/>
    <x v="985"/>
    <x v="919"/>
    <n v="102.47"/>
    <n v="15.83"/>
    <n v="9.58"/>
  </r>
  <r>
    <x v="11"/>
    <x v="4"/>
    <x v="4"/>
    <x v="1"/>
    <x v="986"/>
    <x v="920"/>
    <n v="23.29"/>
    <n v="3.68"/>
    <n v="2.19"/>
  </r>
  <r>
    <x v="11"/>
    <x v="4"/>
    <x v="5"/>
    <x v="1"/>
    <x v="987"/>
    <x v="921"/>
    <n v="52.48"/>
    <n v="8.2100000000000009"/>
    <n v="4.99"/>
  </r>
  <r>
    <x v="11"/>
    <x v="4"/>
    <x v="6"/>
    <x v="1"/>
    <x v="988"/>
    <x v="922"/>
    <n v="24.85"/>
    <n v="3.88"/>
    <n v="2.36"/>
  </r>
  <r>
    <x v="12"/>
    <x v="4"/>
    <x v="0"/>
    <x v="1"/>
    <x v="989"/>
    <x v="923"/>
    <n v="389.82"/>
    <n v="59.92"/>
    <n v="36.11"/>
  </r>
  <r>
    <x v="12"/>
    <x v="4"/>
    <x v="1"/>
    <x v="1"/>
    <x v="990"/>
    <x v="924"/>
    <n v="252.02"/>
    <n v="38.58"/>
    <n v="23.17"/>
  </r>
  <r>
    <x v="12"/>
    <x v="4"/>
    <x v="2"/>
    <x v="1"/>
    <x v="991"/>
    <x v="925"/>
    <n v="111.99"/>
    <n v="17.14"/>
    <n v="10.3"/>
  </r>
  <r>
    <x v="12"/>
    <x v="4"/>
    <x v="3"/>
    <x v="1"/>
    <x v="992"/>
    <x v="926"/>
    <n v="46.03"/>
    <n v="6.95"/>
    <n v="4.07"/>
  </r>
  <r>
    <x v="12"/>
    <x v="4"/>
    <x v="4"/>
    <x v="1"/>
    <x v="993"/>
    <x v="927"/>
    <n v="103.97"/>
    <n v="16.11"/>
    <n v="9.73"/>
  </r>
  <r>
    <x v="12"/>
    <x v="4"/>
    <x v="5"/>
    <x v="1"/>
    <x v="10"/>
    <x v="254"/>
    <n v="42.92"/>
    <n v="6.7"/>
    <n v="3.95"/>
  </r>
  <r>
    <x v="12"/>
    <x v="4"/>
    <x v="6"/>
    <x v="1"/>
    <x v="994"/>
    <x v="928"/>
    <n v="54.33"/>
    <n v="8.32"/>
    <n v="5"/>
  </r>
  <r>
    <x v="13"/>
    <x v="4"/>
    <x v="0"/>
    <x v="1"/>
    <x v="7"/>
    <x v="7"/>
    <n v="0"/>
    <n v="0"/>
    <n v="0"/>
  </r>
  <r>
    <x v="13"/>
    <x v="4"/>
    <x v="1"/>
    <x v="1"/>
    <x v="995"/>
    <x v="929"/>
    <n v="39.770000000000003"/>
    <n v="5.21"/>
    <n v="2.7"/>
  </r>
  <r>
    <x v="13"/>
    <x v="4"/>
    <x v="2"/>
    <x v="1"/>
    <x v="996"/>
    <x v="930"/>
    <n v="7.2"/>
    <n v="0.67"/>
    <n v="0.19"/>
  </r>
  <r>
    <x v="13"/>
    <x v="4"/>
    <x v="3"/>
    <x v="1"/>
    <x v="7"/>
    <x v="7"/>
    <n v="0"/>
    <n v="0"/>
    <n v="0"/>
  </r>
  <r>
    <x v="13"/>
    <x v="4"/>
    <x v="4"/>
    <x v="1"/>
    <x v="7"/>
    <x v="7"/>
    <n v="0"/>
    <n v="0"/>
    <n v="0"/>
  </r>
  <r>
    <x v="13"/>
    <x v="4"/>
    <x v="5"/>
    <x v="1"/>
    <x v="997"/>
    <x v="501"/>
    <n v="8.85"/>
    <n v="1.94"/>
    <n v="0.84"/>
  </r>
  <r>
    <x v="13"/>
    <x v="4"/>
    <x v="6"/>
    <x v="1"/>
    <x v="998"/>
    <x v="859"/>
    <n v="9.34"/>
    <n v="2.12"/>
    <n v="0.89"/>
  </r>
  <r>
    <x v="14"/>
    <x v="4"/>
    <x v="0"/>
    <x v="1"/>
    <x v="999"/>
    <x v="931"/>
    <n v="375.33"/>
    <n v="53.73"/>
    <n v="30.45"/>
  </r>
  <r>
    <x v="14"/>
    <x v="4"/>
    <x v="1"/>
    <x v="1"/>
    <x v="1000"/>
    <x v="932"/>
    <n v="572.17999999999995"/>
    <n v="83.04"/>
    <n v="47.65"/>
  </r>
  <r>
    <x v="14"/>
    <x v="4"/>
    <x v="2"/>
    <x v="1"/>
    <x v="1001"/>
    <x v="933"/>
    <n v="491.19"/>
    <n v="70.97"/>
    <n v="40.549999999999997"/>
  </r>
  <r>
    <x v="14"/>
    <x v="4"/>
    <x v="3"/>
    <x v="1"/>
    <x v="1002"/>
    <x v="934"/>
    <n v="529.99"/>
    <n v="77.11"/>
    <n v="44.35"/>
  </r>
  <r>
    <x v="14"/>
    <x v="4"/>
    <x v="4"/>
    <x v="1"/>
    <x v="1003"/>
    <x v="935"/>
    <n v="557.05999999999995"/>
    <n v="85.19"/>
    <n v="48.19"/>
  </r>
  <r>
    <x v="14"/>
    <x v="4"/>
    <x v="5"/>
    <x v="1"/>
    <x v="1004"/>
    <x v="936"/>
    <n v="536.04999999999995"/>
    <n v="82.25"/>
    <n v="47.02"/>
  </r>
  <r>
    <x v="14"/>
    <x v="4"/>
    <x v="6"/>
    <x v="1"/>
    <x v="1005"/>
    <x v="937"/>
    <n v="789.71"/>
    <n v="121.89"/>
    <n v="69.27"/>
  </r>
  <r>
    <x v="0"/>
    <x v="5"/>
    <x v="0"/>
    <x v="1"/>
    <x v="7"/>
    <x v="7"/>
    <n v="0"/>
    <n v="0"/>
    <n v="0"/>
  </r>
  <r>
    <x v="0"/>
    <x v="5"/>
    <x v="1"/>
    <x v="1"/>
    <x v="7"/>
    <x v="7"/>
    <n v="0"/>
    <n v="0"/>
    <n v="0"/>
  </r>
  <r>
    <x v="0"/>
    <x v="5"/>
    <x v="2"/>
    <x v="1"/>
    <x v="7"/>
    <x v="7"/>
    <n v="0"/>
    <n v="0"/>
    <n v="0"/>
  </r>
  <r>
    <x v="0"/>
    <x v="5"/>
    <x v="3"/>
    <x v="1"/>
    <x v="7"/>
    <x v="7"/>
    <n v="0"/>
    <n v="0"/>
    <n v="0"/>
  </r>
  <r>
    <x v="0"/>
    <x v="5"/>
    <x v="4"/>
    <x v="1"/>
    <x v="7"/>
    <x v="7"/>
    <n v="0"/>
    <n v="0"/>
    <n v="0"/>
  </r>
  <r>
    <x v="0"/>
    <x v="5"/>
    <x v="5"/>
    <x v="1"/>
    <x v="7"/>
    <x v="7"/>
    <n v="0"/>
    <n v="0"/>
    <n v="0"/>
  </r>
  <r>
    <x v="0"/>
    <x v="5"/>
    <x v="6"/>
    <x v="1"/>
    <x v="7"/>
    <x v="7"/>
    <n v="0"/>
    <n v="0"/>
    <n v="0"/>
  </r>
  <r>
    <x v="1"/>
    <x v="5"/>
    <x v="0"/>
    <x v="1"/>
    <x v="1006"/>
    <x v="938"/>
    <n v="98.44"/>
    <n v="22.58"/>
    <n v="8.48"/>
  </r>
  <r>
    <x v="1"/>
    <x v="5"/>
    <x v="1"/>
    <x v="1"/>
    <x v="1007"/>
    <x v="939"/>
    <n v="28.14"/>
    <n v="6.11"/>
    <n v="2.2799999999999998"/>
  </r>
  <r>
    <x v="1"/>
    <x v="5"/>
    <x v="2"/>
    <x v="1"/>
    <x v="1008"/>
    <x v="719"/>
    <n v="21.49"/>
    <n v="5.05"/>
    <n v="1.9"/>
  </r>
  <r>
    <x v="1"/>
    <x v="5"/>
    <x v="3"/>
    <x v="1"/>
    <x v="1009"/>
    <x v="940"/>
    <n v="95.91"/>
    <n v="23.23"/>
    <n v="8.7799999999999994"/>
  </r>
  <r>
    <x v="1"/>
    <x v="5"/>
    <x v="4"/>
    <x v="1"/>
    <x v="1010"/>
    <x v="580"/>
    <n v="13.55"/>
    <n v="2.99"/>
    <n v="1.1200000000000001"/>
  </r>
  <r>
    <x v="1"/>
    <x v="5"/>
    <x v="5"/>
    <x v="1"/>
    <x v="1011"/>
    <x v="941"/>
    <n v="0.66"/>
    <n v="0.08"/>
    <n v="0.02"/>
  </r>
  <r>
    <x v="1"/>
    <x v="5"/>
    <x v="6"/>
    <x v="1"/>
    <x v="1012"/>
    <x v="942"/>
    <n v="47.61"/>
    <n v="11"/>
    <n v="4.1399999999999997"/>
  </r>
  <r>
    <x v="2"/>
    <x v="5"/>
    <x v="0"/>
    <x v="1"/>
    <x v="1013"/>
    <x v="943"/>
    <n v="1370.33"/>
    <n v="330.31"/>
    <n v="124.81"/>
  </r>
  <r>
    <x v="2"/>
    <x v="5"/>
    <x v="1"/>
    <x v="1"/>
    <x v="1014"/>
    <x v="944"/>
    <n v="1442.61"/>
    <n v="344.67"/>
    <n v="130.09"/>
  </r>
  <r>
    <x v="2"/>
    <x v="5"/>
    <x v="2"/>
    <x v="1"/>
    <x v="1015"/>
    <x v="945"/>
    <n v="1591.84"/>
    <n v="384.48"/>
    <n v="145.31"/>
  </r>
  <r>
    <x v="2"/>
    <x v="5"/>
    <x v="3"/>
    <x v="1"/>
    <x v="1016"/>
    <x v="946"/>
    <n v="1105.21"/>
    <n v="267.47000000000003"/>
    <n v="101.01"/>
  </r>
  <r>
    <x v="2"/>
    <x v="5"/>
    <x v="4"/>
    <x v="1"/>
    <x v="1017"/>
    <x v="947"/>
    <n v="1344.85"/>
    <n v="329.96"/>
    <n v="123.65"/>
  </r>
  <r>
    <x v="2"/>
    <x v="5"/>
    <x v="5"/>
    <x v="1"/>
    <x v="1018"/>
    <x v="948"/>
    <n v="1375.81"/>
    <n v="336.32"/>
    <n v="125.57"/>
  </r>
  <r>
    <x v="2"/>
    <x v="5"/>
    <x v="6"/>
    <x v="1"/>
    <x v="1019"/>
    <x v="949"/>
    <n v="1328.29"/>
    <n v="323.16000000000003"/>
    <n v="120.22"/>
  </r>
  <r>
    <x v="3"/>
    <x v="5"/>
    <x v="0"/>
    <x v="1"/>
    <x v="7"/>
    <x v="7"/>
    <n v="0"/>
    <n v="0"/>
    <n v="0"/>
  </r>
  <r>
    <x v="3"/>
    <x v="5"/>
    <x v="1"/>
    <x v="1"/>
    <x v="7"/>
    <x v="7"/>
    <n v="0"/>
    <n v="0"/>
    <n v="0"/>
  </r>
  <r>
    <x v="3"/>
    <x v="5"/>
    <x v="2"/>
    <x v="1"/>
    <x v="7"/>
    <x v="7"/>
    <n v="0"/>
    <n v="0"/>
    <n v="0"/>
  </r>
  <r>
    <x v="3"/>
    <x v="5"/>
    <x v="3"/>
    <x v="1"/>
    <x v="1020"/>
    <x v="950"/>
    <n v="11.18"/>
    <n v="2.78"/>
    <n v="1.06"/>
  </r>
  <r>
    <x v="3"/>
    <x v="5"/>
    <x v="4"/>
    <x v="1"/>
    <x v="7"/>
    <x v="7"/>
    <n v="0"/>
    <n v="0"/>
    <n v="0"/>
  </r>
  <r>
    <x v="3"/>
    <x v="5"/>
    <x v="5"/>
    <x v="1"/>
    <x v="7"/>
    <x v="7"/>
    <n v="0"/>
    <n v="0"/>
    <n v="0"/>
  </r>
  <r>
    <x v="3"/>
    <x v="5"/>
    <x v="6"/>
    <x v="1"/>
    <x v="7"/>
    <x v="7"/>
    <n v="0"/>
    <n v="0"/>
    <n v="0"/>
  </r>
  <r>
    <x v="4"/>
    <x v="5"/>
    <x v="0"/>
    <x v="1"/>
    <x v="7"/>
    <x v="7"/>
    <n v="0"/>
    <n v="0"/>
    <n v="0"/>
  </r>
  <r>
    <x v="4"/>
    <x v="5"/>
    <x v="1"/>
    <x v="1"/>
    <x v="7"/>
    <x v="7"/>
    <n v="0"/>
    <n v="0"/>
    <n v="0"/>
  </r>
  <r>
    <x v="4"/>
    <x v="5"/>
    <x v="2"/>
    <x v="1"/>
    <x v="7"/>
    <x v="7"/>
    <n v="0"/>
    <n v="0"/>
    <n v="0"/>
  </r>
  <r>
    <x v="4"/>
    <x v="5"/>
    <x v="3"/>
    <x v="1"/>
    <x v="7"/>
    <x v="7"/>
    <n v="0"/>
    <n v="0"/>
    <n v="0"/>
  </r>
  <r>
    <x v="4"/>
    <x v="5"/>
    <x v="4"/>
    <x v="1"/>
    <x v="7"/>
    <x v="7"/>
    <n v="0"/>
    <n v="0"/>
    <n v="0"/>
  </r>
  <r>
    <x v="4"/>
    <x v="5"/>
    <x v="5"/>
    <x v="1"/>
    <x v="7"/>
    <x v="7"/>
    <n v="0"/>
    <n v="0"/>
    <n v="0"/>
  </r>
  <r>
    <x v="4"/>
    <x v="5"/>
    <x v="6"/>
    <x v="1"/>
    <x v="7"/>
    <x v="7"/>
    <n v="0"/>
    <n v="0"/>
    <n v="0"/>
  </r>
  <r>
    <x v="5"/>
    <x v="5"/>
    <x v="0"/>
    <x v="1"/>
    <x v="7"/>
    <x v="7"/>
    <n v="0"/>
    <n v="0"/>
    <n v="0"/>
  </r>
  <r>
    <x v="5"/>
    <x v="5"/>
    <x v="1"/>
    <x v="1"/>
    <x v="7"/>
    <x v="7"/>
    <n v="0"/>
    <n v="0"/>
    <n v="0"/>
  </r>
  <r>
    <x v="5"/>
    <x v="5"/>
    <x v="2"/>
    <x v="1"/>
    <x v="7"/>
    <x v="7"/>
    <n v="0"/>
    <n v="0"/>
    <n v="0"/>
  </r>
  <r>
    <x v="5"/>
    <x v="5"/>
    <x v="3"/>
    <x v="1"/>
    <x v="7"/>
    <x v="7"/>
    <n v="0"/>
    <n v="0"/>
    <n v="0"/>
  </r>
  <r>
    <x v="5"/>
    <x v="5"/>
    <x v="4"/>
    <x v="1"/>
    <x v="7"/>
    <x v="7"/>
    <n v="0"/>
    <n v="0"/>
    <n v="0"/>
  </r>
  <r>
    <x v="5"/>
    <x v="5"/>
    <x v="5"/>
    <x v="1"/>
    <x v="7"/>
    <x v="7"/>
    <n v="0"/>
    <n v="0"/>
    <n v="0"/>
  </r>
  <r>
    <x v="5"/>
    <x v="5"/>
    <x v="6"/>
    <x v="1"/>
    <x v="1021"/>
    <x v="951"/>
    <n v="5.43"/>
    <n v="1.31"/>
    <n v="0.5"/>
  </r>
  <r>
    <x v="6"/>
    <x v="5"/>
    <x v="0"/>
    <x v="1"/>
    <x v="7"/>
    <x v="7"/>
    <n v="0"/>
    <n v="0"/>
    <n v="0"/>
  </r>
  <r>
    <x v="6"/>
    <x v="5"/>
    <x v="1"/>
    <x v="1"/>
    <x v="7"/>
    <x v="7"/>
    <n v="0"/>
    <n v="0"/>
    <n v="0"/>
  </r>
  <r>
    <x v="6"/>
    <x v="5"/>
    <x v="2"/>
    <x v="1"/>
    <x v="7"/>
    <x v="7"/>
    <n v="0"/>
    <n v="0"/>
    <n v="0"/>
  </r>
  <r>
    <x v="6"/>
    <x v="5"/>
    <x v="3"/>
    <x v="1"/>
    <x v="7"/>
    <x v="7"/>
    <n v="0"/>
    <n v="0"/>
    <n v="0"/>
  </r>
  <r>
    <x v="6"/>
    <x v="5"/>
    <x v="4"/>
    <x v="1"/>
    <x v="7"/>
    <x v="7"/>
    <n v="0"/>
    <n v="0"/>
    <n v="0"/>
  </r>
  <r>
    <x v="6"/>
    <x v="5"/>
    <x v="5"/>
    <x v="1"/>
    <x v="7"/>
    <x v="7"/>
    <n v="0"/>
    <n v="0"/>
    <n v="0"/>
  </r>
  <r>
    <x v="6"/>
    <x v="5"/>
    <x v="6"/>
    <x v="1"/>
    <x v="7"/>
    <x v="7"/>
    <n v="0"/>
    <n v="0"/>
    <n v="0"/>
  </r>
  <r>
    <x v="7"/>
    <x v="5"/>
    <x v="0"/>
    <x v="1"/>
    <x v="7"/>
    <x v="7"/>
    <n v="0"/>
    <n v="0"/>
    <n v="0"/>
  </r>
  <r>
    <x v="7"/>
    <x v="5"/>
    <x v="1"/>
    <x v="1"/>
    <x v="7"/>
    <x v="7"/>
    <n v="0"/>
    <n v="0"/>
    <n v="0"/>
  </r>
  <r>
    <x v="7"/>
    <x v="5"/>
    <x v="2"/>
    <x v="1"/>
    <x v="7"/>
    <x v="7"/>
    <n v="0"/>
    <n v="0"/>
    <n v="0"/>
  </r>
  <r>
    <x v="7"/>
    <x v="5"/>
    <x v="3"/>
    <x v="1"/>
    <x v="7"/>
    <x v="7"/>
    <n v="0"/>
    <n v="0"/>
    <n v="0"/>
  </r>
  <r>
    <x v="7"/>
    <x v="5"/>
    <x v="4"/>
    <x v="1"/>
    <x v="7"/>
    <x v="7"/>
    <n v="0"/>
    <n v="0"/>
    <n v="0"/>
  </r>
  <r>
    <x v="7"/>
    <x v="5"/>
    <x v="5"/>
    <x v="1"/>
    <x v="7"/>
    <x v="7"/>
    <n v="0"/>
    <n v="0"/>
    <n v="0"/>
  </r>
  <r>
    <x v="7"/>
    <x v="5"/>
    <x v="6"/>
    <x v="1"/>
    <x v="7"/>
    <x v="7"/>
    <n v="0"/>
    <n v="0"/>
    <n v="0"/>
  </r>
  <r>
    <x v="8"/>
    <x v="5"/>
    <x v="0"/>
    <x v="1"/>
    <x v="1022"/>
    <x v="952"/>
    <n v="436.17"/>
    <n v="35.659999999999997"/>
    <n v="10.34"/>
  </r>
  <r>
    <x v="8"/>
    <x v="5"/>
    <x v="1"/>
    <x v="1"/>
    <x v="1023"/>
    <x v="953"/>
    <n v="282.52"/>
    <n v="25.85"/>
    <n v="7.86"/>
  </r>
  <r>
    <x v="8"/>
    <x v="5"/>
    <x v="2"/>
    <x v="1"/>
    <x v="1024"/>
    <x v="954"/>
    <n v="479.75"/>
    <n v="41.53"/>
    <n v="12.35"/>
  </r>
  <r>
    <x v="8"/>
    <x v="5"/>
    <x v="3"/>
    <x v="1"/>
    <x v="1025"/>
    <x v="955"/>
    <n v="649.79"/>
    <n v="64.59"/>
    <n v="19.84"/>
  </r>
  <r>
    <x v="8"/>
    <x v="5"/>
    <x v="4"/>
    <x v="1"/>
    <x v="1026"/>
    <x v="956"/>
    <n v="717.5"/>
    <n v="96.51"/>
    <n v="25.86"/>
  </r>
  <r>
    <x v="8"/>
    <x v="5"/>
    <x v="5"/>
    <x v="1"/>
    <x v="1027"/>
    <x v="957"/>
    <n v="726.46"/>
    <n v="97.23"/>
    <n v="25.93"/>
  </r>
  <r>
    <x v="8"/>
    <x v="5"/>
    <x v="6"/>
    <x v="1"/>
    <x v="1028"/>
    <x v="958"/>
    <n v="718.18"/>
    <n v="96.12"/>
    <n v="25.64"/>
  </r>
  <r>
    <x v="9"/>
    <x v="5"/>
    <x v="0"/>
    <x v="1"/>
    <x v="7"/>
    <x v="7"/>
    <n v="0"/>
    <n v="0"/>
    <n v="0"/>
  </r>
  <r>
    <x v="9"/>
    <x v="5"/>
    <x v="1"/>
    <x v="1"/>
    <x v="7"/>
    <x v="7"/>
    <n v="0"/>
    <n v="0"/>
    <n v="0"/>
  </r>
  <r>
    <x v="9"/>
    <x v="5"/>
    <x v="2"/>
    <x v="1"/>
    <x v="7"/>
    <x v="7"/>
    <n v="0"/>
    <n v="0"/>
    <n v="0"/>
  </r>
  <r>
    <x v="9"/>
    <x v="5"/>
    <x v="3"/>
    <x v="1"/>
    <x v="7"/>
    <x v="7"/>
    <n v="0"/>
    <n v="0"/>
    <n v="0"/>
  </r>
  <r>
    <x v="9"/>
    <x v="5"/>
    <x v="4"/>
    <x v="1"/>
    <x v="7"/>
    <x v="7"/>
    <n v="0"/>
    <n v="0"/>
    <n v="0"/>
  </r>
  <r>
    <x v="9"/>
    <x v="5"/>
    <x v="5"/>
    <x v="1"/>
    <x v="7"/>
    <x v="7"/>
    <n v="0"/>
    <n v="0"/>
    <n v="0"/>
  </r>
  <r>
    <x v="9"/>
    <x v="5"/>
    <x v="6"/>
    <x v="1"/>
    <x v="7"/>
    <x v="7"/>
    <n v="0"/>
    <n v="0"/>
    <n v="0"/>
  </r>
  <r>
    <x v="10"/>
    <x v="5"/>
    <x v="0"/>
    <x v="1"/>
    <x v="7"/>
    <x v="7"/>
    <n v="0"/>
    <n v="0"/>
    <n v="0"/>
  </r>
  <r>
    <x v="10"/>
    <x v="5"/>
    <x v="1"/>
    <x v="1"/>
    <x v="7"/>
    <x v="7"/>
    <n v="0"/>
    <n v="0"/>
    <n v="0"/>
  </r>
  <r>
    <x v="10"/>
    <x v="5"/>
    <x v="2"/>
    <x v="1"/>
    <x v="7"/>
    <x v="7"/>
    <n v="0"/>
    <n v="0"/>
    <n v="0"/>
  </r>
  <r>
    <x v="10"/>
    <x v="5"/>
    <x v="3"/>
    <x v="1"/>
    <x v="7"/>
    <x v="7"/>
    <n v="0"/>
    <n v="0"/>
    <n v="0"/>
  </r>
  <r>
    <x v="10"/>
    <x v="5"/>
    <x v="4"/>
    <x v="1"/>
    <x v="7"/>
    <x v="7"/>
    <n v="0"/>
    <n v="0"/>
    <n v="0"/>
  </r>
  <r>
    <x v="10"/>
    <x v="5"/>
    <x v="5"/>
    <x v="1"/>
    <x v="7"/>
    <x v="7"/>
    <n v="0"/>
    <n v="0"/>
    <n v="0"/>
  </r>
  <r>
    <x v="10"/>
    <x v="5"/>
    <x v="6"/>
    <x v="1"/>
    <x v="7"/>
    <x v="7"/>
    <n v="0"/>
    <n v="0"/>
    <n v="0"/>
  </r>
  <r>
    <x v="11"/>
    <x v="5"/>
    <x v="0"/>
    <x v="1"/>
    <x v="1029"/>
    <x v="959"/>
    <n v="1286.01"/>
    <n v="239.53"/>
    <n v="87.33"/>
  </r>
  <r>
    <x v="11"/>
    <x v="5"/>
    <x v="1"/>
    <x v="1"/>
    <x v="1030"/>
    <x v="960"/>
    <n v="1406.14"/>
    <n v="280.55"/>
    <n v="103.37"/>
  </r>
  <r>
    <x v="11"/>
    <x v="5"/>
    <x v="2"/>
    <x v="1"/>
    <x v="1031"/>
    <x v="961"/>
    <n v="1953.78"/>
    <n v="394.41"/>
    <n v="145.57"/>
  </r>
  <r>
    <x v="11"/>
    <x v="5"/>
    <x v="3"/>
    <x v="1"/>
    <x v="1032"/>
    <x v="962"/>
    <n v="1810.45"/>
    <n v="371.59"/>
    <n v="137.35"/>
  </r>
  <r>
    <x v="11"/>
    <x v="5"/>
    <x v="4"/>
    <x v="1"/>
    <x v="1033"/>
    <x v="963"/>
    <n v="2082.6"/>
    <n v="462.73"/>
    <n v="171.18"/>
  </r>
  <r>
    <x v="11"/>
    <x v="5"/>
    <x v="5"/>
    <x v="1"/>
    <x v="1034"/>
    <x v="964"/>
    <n v="2288.4499999999998"/>
    <n v="501.65"/>
    <n v="185.33"/>
  </r>
  <r>
    <x v="11"/>
    <x v="5"/>
    <x v="6"/>
    <x v="1"/>
    <x v="1035"/>
    <x v="965"/>
    <n v="2336.39"/>
    <n v="512.09"/>
    <n v="189.4"/>
  </r>
  <r>
    <x v="12"/>
    <x v="5"/>
    <x v="0"/>
    <x v="1"/>
    <x v="1036"/>
    <x v="832"/>
    <n v="9.93"/>
    <n v="2.27"/>
    <n v="0.85"/>
  </r>
  <r>
    <x v="12"/>
    <x v="5"/>
    <x v="1"/>
    <x v="1"/>
    <x v="1037"/>
    <x v="462"/>
    <n v="27.36"/>
    <n v="6.24"/>
    <n v="2.34"/>
  </r>
  <r>
    <x v="12"/>
    <x v="5"/>
    <x v="2"/>
    <x v="1"/>
    <x v="1038"/>
    <x v="966"/>
    <n v="5.89"/>
    <n v="1.44"/>
    <n v="0.54"/>
  </r>
  <r>
    <x v="12"/>
    <x v="5"/>
    <x v="3"/>
    <x v="1"/>
    <x v="1039"/>
    <x v="967"/>
    <n v="9.0500000000000007"/>
    <n v="2.2400000000000002"/>
    <n v="0.85"/>
  </r>
  <r>
    <x v="12"/>
    <x v="5"/>
    <x v="4"/>
    <x v="1"/>
    <x v="1040"/>
    <x v="968"/>
    <n v="52.61"/>
    <n v="12.75"/>
    <n v="4.82"/>
  </r>
  <r>
    <x v="12"/>
    <x v="5"/>
    <x v="5"/>
    <x v="1"/>
    <x v="1041"/>
    <x v="717"/>
    <n v="18.43"/>
    <n v="4.5"/>
    <n v="1.7"/>
  </r>
  <r>
    <x v="12"/>
    <x v="5"/>
    <x v="6"/>
    <x v="1"/>
    <x v="7"/>
    <x v="7"/>
    <n v="0"/>
    <n v="0"/>
    <n v="0"/>
  </r>
  <r>
    <x v="13"/>
    <x v="5"/>
    <x v="0"/>
    <x v="1"/>
    <x v="7"/>
    <x v="7"/>
    <n v="0"/>
    <n v="0"/>
    <n v="0"/>
  </r>
  <r>
    <x v="13"/>
    <x v="5"/>
    <x v="1"/>
    <x v="1"/>
    <x v="7"/>
    <x v="7"/>
    <n v="0"/>
    <n v="0"/>
    <n v="0"/>
  </r>
  <r>
    <x v="13"/>
    <x v="5"/>
    <x v="2"/>
    <x v="1"/>
    <x v="7"/>
    <x v="7"/>
    <n v="0"/>
    <n v="0"/>
    <n v="0"/>
  </r>
  <r>
    <x v="13"/>
    <x v="5"/>
    <x v="3"/>
    <x v="1"/>
    <x v="7"/>
    <x v="7"/>
    <n v="0"/>
    <n v="0"/>
    <n v="0"/>
  </r>
  <r>
    <x v="13"/>
    <x v="5"/>
    <x v="4"/>
    <x v="1"/>
    <x v="7"/>
    <x v="7"/>
    <n v="0"/>
    <n v="0"/>
    <n v="0"/>
  </r>
  <r>
    <x v="13"/>
    <x v="5"/>
    <x v="5"/>
    <x v="1"/>
    <x v="7"/>
    <x v="7"/>
    <n v="0"/>
    <n v="0"/>
    <n v="0"/>
  </r>
  <r>
    <x v="13"/>
    <x v="5"/>
    <x v="6"/>
    <x v="1"/>
    <x v="7"/>
    <x v="7"/>
    <n v="0"/>
    <n v="0"/>
    <n v="0"/>
  </r>
  <r>
    <x v="14"/>
    <x v="5"/>
    <x v="0"/>
    <x v="1"/>
    <x v="1042"/>
    <x v="969"/>
    <n v="983.43"/>
    <n v="224.05"/>
    <n v="84.07"/>
  </r>
  <r>
    <x v="14"/>
    <x v="5"/>
    <x v="1"/>
    <x v="1"/>
    <x v="1043"/>
    <x v="970"/>
    <n v="985.21"/>
    <n v="221.24"/>
    <n v="82.86"/>
  </r>
  <r>
    <x v="14"/>
    <x v="5"/>
    <x v="2"/>
    <x v="1"/>
    <x v="1044"/>
    <x v="971"/>
    <n v="1109.21"/>
    <n v="248.15"/>
    <n v="92.89"/>
  </r>
  <r>
    <x v="14"/>
    <x v="5"/>
    <x v="3"/>
    <x v="1"/>
    <x v="1045"/>
    <x v="972"/>
    <n v="742.41"/>
    <n v="161.79"/>
    <n v="60.35"/>
  </r>
  <r>
    <x v="14"/>
    <x v="5"/>
    <x v="4"/>
    <x v="1"/>
    <x v="1046"/>
    <x v="973"/>
    <n v="745.1"/>
    <n v="170.4"/>
    <n v="61.99"/>
  </r>
  <r>
    <x v="14"/>
    <x v="5"/>
    <x v="5"/>
    <x v="1"/>
    <x v="1047"/>
    <x v="974"/>
    <n v="953.17"/>
    <n v="222.18"/>
    <n v="81.66"/>
  </r>
  <r>
    <x v="14"/>
    <x v="5"/>
    <x v="6"/>
    <x v="1"/>
    <x v="1048"/>
    <x v="975"/>
    <n v="1200.57"/>
    <n v="282.75"/>
    <n v="103.98"/>
  </r>
  <r>
    <x v="0"/>
    <x v="6"/>
    <x v="0"/>
    <x v="1"/>
    <x v="7"/>
    <x v="7"/>
    <n v="0"/>
    <n v="0"/>
    <n v="0"/>
  </r>
  <r>
    <x v="0"/>
    <x v="6"/>
    <x v="1"/>
    <x v="1"/>
    <x v="7"/>
    <x v="7"/>
    <n v="0"/>
    <n v="0"/>
    <n v="0"/>
  </r>
  <r>
    <x v="0"/>
    <x v="6"/>
    <x v="2"/>
    <x v="1"/>
    <x v="7"/>
    <x v="7"/>
    <n v="0"/>
    <n v="0"/>
    <n v="0"/>
  </r>
  <r>
    <x v="0"/>
    <x v="6"/>
    <x v="3"/>
    <x v="1"/>
    <x v="7"/>
    <x v="7"/>
    <n v="0"/>
    <n v="0"/>
    <n v="0"/>
  </r>
  <r>
    <x v="0"/>
    <x v="6"/>
    <x v="4"/>
    <x v="1"/>
    <x v="7"/>
    <x v="7"/>
    <n v="0"/>
    <n v="0"/>
    <n v="0"/>
  </r>
  <r>
    <x v="0"/>
    <x v="6"/>
    <x v="5"/>
    <x v="1"/>
    <x v="7"/>
    <x v="7"/>
    <n v="0"/>
    <n v="0"/>
    <n v="0"/>
  </r>
  <r>
    <x v="0"/>
    <x v="6"/>
    <x v="6"/>
    <x v="1"/>
    <x v="7"/>
    <x v="7"/>
    <n v="0"/>
    <n v="0"/>
    <n v="0"/>
  </r>
  <r>
    <x v="1"/>
    <x v="6"/>
    <x v="0"/>
    <x v="1"/>
    <x v="1049"/>
    <x v="976"/>
    <n v="356.76"/>
    <n v="81.819999999999993"/>
    <n v="30.73"/>
  </r>
  <r>
    <x v="1"/>
    <x v="6"/>
    <x v="1"/>
    <x v="1"/>
    <x v="1050"/>
    <x v="977"/>
    <n v="382.46"/>
    <n v="87.78"/>
    <n v="32.97"/>
  </r>
  <r>
    <x v="1"/>
    <x v="6"/>
    <x v="2"/>
    <x v="1"/>
    <x v="1051"/>
    <x v="978"/>
    <n v="588.41999999999996"/>
    <n v="136.65"/>
    <n v="51.4"/>
  </r>
  <r>
    <x v="1"/>
    <x v="6"/>
    <x v="3"/>
    <x v="1"/>
    <x v="1052"/>
    <x v="979"/>
    <n v="646.53"/>
    <n v="149.31"/>
    <n v="56.12"/>
  </r>
  <r>
    <x v="1"/>
    <x v="6"/>
    <x v="4"/>
    <x v="1"/>
    <x v="1053"/>
    <x v="980"/>
    <n v="693.28"/>
    <n v="160.72999999999999"/>
    <n v="60.44"/>
  </r>
  <r>
    <x v="1"/>
    <x v="6"/>
    <x v="5"/>
    <x v="1"/>
    <x v="1054"/>
    <x v="981"/>
    <n v="612.24"/>
    <n v="139.51"/>
    <n v="52.28"/>
  </r>
  <r>
    <x v="1"/>
    <x v="6"/>
    <x v="6"/>
    <x v="1"/>
    <x v="1055"/>
    <x v="982"/>
    <n v="2870.2"/>
    <n v="689.71"/>
    <n v="260.5"/>
  </r>
  <r>
    <x v="2"/>
    <x v="6"/>
    <x v="0"/>
    <x v="1"/>
    <x v="1056"/>
    <x v="983"/>
    <n v="30.29"/>
    <n v="7.32"/>
    <n v="2.76"/>
  </r>
  <r>
    <x v="2"/>
    <x v="6"/>
    <x v="1"/>
    <x v="1"/>
    <x v="1057"/>
    <x v="728"/>
    <n v="5.65"/>
    <n v="1.4"/>
    <n v="0.53"/>
  </r>
  <r>
    <x v="2"/>
    <x v="6"/>
    <x v="2"/>
    <x v="1"/>
    <x v="1058"/>
    <x v="984"/>
    <n v="29.4"/>
    <n v="6.98"/>
    <n v="2.63"/>
  </r>
  <r>
    <x v="2"/>
    <x v="6"/>
    <x v="3"/>
    <x v="1"/>
    <x v="1059"/>
    <x v="985"/>
    <n v="207.95"/>
    <n v="49.92"/>
    <n v="18.84"/>
  </r>
  <r>
    <x v="2"/>
    <x v="6"/>
    <x v="4"/>
    <x v="1"/>
    <x v="1060"/>
    <x v="986"/>
    <n v="126.6"/>
    <n v="30.32"/>
    <n v="11.31"/>
  </r>
  <r>
    <x v="2"/>
    <x v="6"/>
    <x v="5"/>
    <x v="1"/>
    <x v="1061"/>
    <x v="862"/>
    <n v="92.9"/>
    <n v="22.29"/>
    <n v="8.2799999999999994"/>
  </r>
  <r>
    <x v="2"/>
    <x v="6"/>
    <x v="6"/>
    <x v="1"/>
    <x v="1062"/>
    <x v="987"/>
    <n v="106.36"/>
    <n v="25.62"/>
    <n v="9.5"/>
  </r>
  <r>
    <x v="3"/>
    <x v="6"/>
    <x v="0"/>
    <x v="1"/>
    <x v="7"/>
    <x v="7"/>
    <n v="0"/>
    <n v="0"/>
    <n v="0"/>
  </r>
  <r>
    <x v="3"/>
    <x v="6"/>
    <x v="1"/>
    <x v="1"/>
    <x v="7"/>
    <x v="7"/>
    <n v="0"/>
    <n v="0"/>
    <n v="0"/>
  </r>
  <r>
    <x v="3"/>
    <x v="6"/>
    <x v="2"/>
    <x v="1"/>
    <x v="7"/>
    <x v="7"/>
    <n v="0"/>
    <n v="0"/>
    <n v="0"/>
  </r>
  <r>
    <x v="3"/>
    <x v="6"/>
    <x v="3"/>
    <x v="1"/>
    <x v="7"/>
    <x v="7"/>
    <n v="0"/>
    <n v="0"/>
    <n v="0"/>
  </r>
  <r>
    <x v="3"/>
    <x v="6"/>
    <x v="4"/>
    <x v="1"/>
    <x v="7"/>
    <x v="7"/>
    <n v="0"/>
    <n v="0"/>
    <n v="0"/>
  </r>
  <r>
    <x v="3"/>
    <x v="6"/>
    <x v="5"/>
    <x v="1"/>
    <x v="7"/>
    <x v="7"/>
    <n v="0"/>
    <n v="0"/>
    <n v="0"/>
  </r>
  <r>
    <x v="3"/>
    <x v="6"/>
    <x v="6"/>
    <x v="1"/>
    <x v="7"/>
    <x v="7"/>
    <n v="0"/>
    <n v="0"/>
    <n v="0"/>
  </r>
  <r>
    <x v="4"/>
    <x v="6"/>
    <x v="0"/>
    <x v="1"/>
    <x v="7"/>
    <x v="7"/>
    <n v="0"/>
    <n v="0"/>
    <n v="0"/>
  </r>
  <r>
    <x v="4"/>
    <x v="6"/>
    <x v="1"/>
    <x v="1"/>
    <x v="7"/>
    <x v="7"/>
    <n v="0"/>
    <n v="0"/>
    <n v="0"/>
  </r>
  <r>
    <x v="4"/>
    <x v="6"/>
    <x v="2"/>
    <x v="1"/>
    <x v="7"/>
    <x v="7"/>
    <n v="0"/>
    <n v="0"/>
    <n v="0"/>
  </r>
  <r>
    <x v="4"/>
    <x v="6"/>
    <x v="3"/>
    <x v="1"/>
    <x v="7"/>
    <x v="7"/>
    <n v="0"/>
    <n v="0"/>
    <n v="0"/>
  </r>
  <r>
    <x v="4"/>
    <x v="6"/>
    <x v="4"/>
    <x v="1"/>
    <x v="7"/>
    <x v="7"/>
    <n v="0"/>
    <n v="0"/>
    <n v="0"/>
  </r>
  <r>
    <x v="4"/>
    <x v="6"/>
    <x v="5"/>
    <x v="1"/>
    <x v="7"/>
    <x v="7"/>
    <n v="0"/>
    <n v="0"/>
    <n v="0"/>
  </r>
  <r>
    <x v="4"/>
    <x v="6"/>
    <x v="6"/>
    <x v="1"/>
    <x v="7"/>
    <x v="7"/>
    <n v="0"/>
    <n v="0"/>
    <n v="0"/>
  </r>
  <r>
    <x v="5"/>
    <x v="6"/>
    <x v="0"/>
    <x v="1"/>
    <x v="7"/>
    <x v="7"/>
    <n v="0"/>
    <n v="0"/>
    <n v="0"/>
  </r>
  <r>
    <x v="5"/>
    <x v="6"/>
    <x v="1"/>
    <x v="1"/>
    <x v="7"/>
    <x v="7"/>
    <n v="0"/>
    <n v="0"/>
    <n v="0"/>
  </r>
  <r>
    <x v="5"/>
    <x v="6"/>
    <x v="2"/>
    <x v="1"/>
    <x v="7"/>
    <x v="7"/>
    <n v="0"/>
    <n v="0"/>
    <n v="0"/>
  </r>
  <r>
    <x v="5"/>
    <x v="6"/>
    <x v="3"/>
    <x v="1"/>
    <x v="7"/>
    <x v="7"/>
    <n v="0"/>
    <n v="0"/>
    <n v="0"/>
  </r>
  <r>
    <x v="5"/>
    <x v="6"/>
    <x v="4"/>
    <x v="1"/>
    <x v="7"/>
    <x v="7"/>
    <n v="0"/>
    <n v="0"/>
    <n v="0"/>
  </r>
  <r>
    <x v="5"/>
    <x v="6"/>
    <x v="5"/>
    <x v="1"/>
    <x v="7"/>
    <x v="7"/>
    <n v="0"/>
    <n v="0"/>
    <n v="0"/>
  </r>
  <r>
    <x v="5"/>
    <x v="6"/>
    <x v="6"/>
    <x v="1"/>
    <x v="7"/>
    <x v="7"/>
    <n v="0"/>
    <n v="0"/>
    <n v="0"/>
  </r>
  <r>
    <x v="6"/>
    <x v="6"/>
    <x v="0"/>
    <x v="1"/>
    <x v="7"/>
    <x v="7"/>
    <n v="0"/>
    <n v="0"/>
    <n v="0"/>
  </r>
  <r>
    <x v="6"/>
    <x v="6"/>
    <x v="1"/>
    <x v="1"/>
    <x v="7"/>
    <x v="7"/>
    <n v="0"/>
    <n v="0"/>
    <n v="0"/>
  </r>
  <r>
    <x v="6"/>
    <x v="6"/>
    <x v="2"/>
    <x v="1"/>
    <x v="7"/>
    <x v="7"/>
    <n v="0"/>
    <n v="0"/>
    <n v="0"/>
  </r>
  <r>
    <x v="6"/>
    <x v="6"/>
    <x v="3"/>
    <x v="1"/>
    <x v="7"/>
    <x v="7"/>
    <n v="0"/>
    <n v="0"/>
    <n v="0"/>
  </r>
  <r>
    <x v="6"/>
    <x v="6"/>
    <x v="4"/>
    <x v="1"/>
    <x v="7"/>
    <x v="7"/>
    <n v="0"/>
    <n v="0"/>
    <n v="0"/>
  </r>
  <r>
    <x v="6"/>
    <x v="6"/>
    <x v="5"/>
    <x v="1"/>
    <x v="7"/>
    <x v="7"/>
    <n v="0"/>
    <n v="0"/>
    <n v="0"/>
  </r>
  <r>
    <x v="6"/>
    <x v="6"/>
    <x v="6"/>
    <x v="1"/>
    <x v="7"/>
    <x v="7"/>
    <n v="0"/>
    <n v="0"/>
    <n v="0"/>
  </r>
  <r>
    <x v="7"/>
    <x v="6"/>
    <x v="0"/>
    <x v="1"/>
    <x v="7"/>
    <x v="7"/>
    <n v="0"/>
    <n v="0"/>
    <n v="0"/>
  </r>
  <r>
    <x v="7"/>
    <x v="6"/>
    <x v="1"/>
    <x v="1"/>
    <x v="7"/>
    <x v="7"/>
    <n v="0"/>
    <n v="0"/>
    <n v="0"/>
  </r>
  <r>
    <x v="7"/>
    <x v="6"/>
    <x v="2"/>
    <x v="1"/>
    <x v="7"/>
    <x v="7"/>
    <n v="0"/>
    <n v="0"/>
    <n v="0"/>
  </r>
  <r>
    <x v="7"/>
    <x v="6"/>
    <x v="3"/>
    <x v="1"/>
    <x v="7"/>
    <x v="7"/>
    <n v="0"/>
    <n v="0"/>
    <n v="0"/>
  </r>
  <r>
    <x v="7"/>
    <x v="6"/>
    <x v="4"/>
    <x v="1"/>
    <x v="7"/>
    <x v="7"/>
    <n v="0"/>
    <n v="0"/>
    <n v="0"/>
  </r>
  <r>
    <x v="7"/>
    <x v="6"/>
    <x v="5"/>
    <x v="1"/>
    <x v="7"/>
    <x v="7"/>
    <n v="0"/>
    <n v="0"/>
    <n v="0"/>
  </r>
  <r>
    <x v="7"/>
    <x v="6"/>
    <x v="6"/>
    <x v="1"/>
    <x v="7"/>
    <x v="7"/>
    <n v="0"/>
    <n v="0"/>
    <n v="0"/>
  </r>
  <r>
    <x v="8"/>
    <x v="6"/>
    <x v="0"/>
    <x v="1"/>
    <x v="7"/>
    <x v="7"/>
    <n v="0"/>
    <n v="0"/>
    <n v="0"/>
  </r>
  <r>
    <x v="8"/>
    <x v="6"/>
    <x v="1"/>
    <x v="1"/>
    <x v="7"/>
    <x v="7"/>
    <n v="0"/>
    <n v="0"/>
    <n v="0"/>
  </r>
  <r>
    <x v="8"/>
    <x v="6"/>
    <x v="2"/>
    <x v="1"/>
    <x v="7"/>
    <x v="7"/>
    <n v="0"/>
    <n v="0"/>
    <n v="0"/>
  </r>
  <r>
    <x v="8"/>
    <x v="6"/>
    <x v="3"/>
    <x v="1"/>
    <x v="7"/>
    <x v="7"/>
    <n v="0"/>
    <n v="0"/>
    <n v="0"/>
  </r>
  <r>
    <x v="8"/>
    <x v="6"/>
    <x v="4"/>
    <x v="1"/>
    <x v="7"/>
    <x v="7"/>
    <n v="0"/>
    <n v="0"/>
    <n v="0"/>
  </r>
  <r>
    <x v="8"/>
    <x v="6"/>
    <x v="5"/>
    <x v="1"/>
    <x v="7"/>
    <x v="7"/>
    <n v="0"/>
    <n v="0"/>
    <n v="0"/>
  </r>
  <r>
    <x v="8"/>
    <x v="6"/>
    <x v="6"/>
    <x v="1"/>
    <x v="7"/>
    <x v="7"/>
    <n v="0"/>
    <n v="0"/>
    <n v="0"/>
  </r>
  <r>
    <x v="9"/>
    <x v="6"/>
    <x v="0"/>
    <x v="1"/>
    <x v="1063"/>
    <x v="861"/>
    <n v="4.53"/>
    <n v="0.92"/>
    <n v="0.34"/>
  </r>
  <r>
    <x v="9"/>
    <x v="6"/>
    <x v="1"/>
    <x v="1"/>
    <x v="1064"/>
    <x v="719"/>
    <n v="17.95"/>
    <n v="2.87"/>
    <n v="1.02"/>
  </r>
  <r>
    <x v="9"/>
    <x v="6"/>
    <x v="2"/>
    <x v="1"/>
    <x v="1065"/>
    <x v="988"/>
    <n v="9.06"/>
    <n v="2.02"/>
    <n v="0.76"/>
  </r>
  <r>
    <x v="9"/>
    <x v="6"/>
    <x v="3"/>
    <x v="1"/>
    <x v="7"/>
    <x v="7"/>
    <n v="0"/>
    <n v="0"/>
    <n v="0"/>
  </r>
  <r>
    <x v="9"/>
    <x v="6"/>
    <x v="4"/>
    <x v="1"/>
    <x v="7"/>
    <x v="7"/>
    <n v="0"/>
    <n v="0"/>
    <n v="0"/>
  </r>
  <r>
    <x v="9"/>
    <x v="6"/>
    <x v="5"/>
    <x v="1"/>
    <x v="1066"/>
    <x v="989"/>
    <n v="31.16"/>
    <n v="7.7"/>
    <n v="2.91"/>
  </r>
  <r>
    <x v="9"/>
    <x v="6"/>
    <x v="6"/>
    <x v="1"/>
    <x v="1067"/>
    <x v="990"/>
    <n v="37.270000000000003"/>
    <n v="9.1300000000000008"/>
    <n v="3.44"/>
  </r>
  <r>
    <x v="10"/>
    <x v="6"/>
    <x v="0"/>
    <x v="1"/>
    <x v="7"/>
    <x v="7"/>
    <n v="0"/>
    <n v="0"/>
    <n v="0"/>
  </r>
  <r>
    <x v="10"/>
    <x v="6"/>
    <x v="1"/>
    <x v="1"/>
    <x v="7"/>
    <x v="7"/>
    <n v="0"/>
    <n v="0"/>
    <n v="0"/>
  </r>
  <r>
    <x v="10"/>
    <x v="6"/>
    <x v="2"/>
    <x v="1"/>
    <x v="7"/>
    <x v="7"/>
    <n v="0"/>
    <n v="0"/>
    <n v="0"/>
  </r>
  <r>
    <x v="10"/>
    <x v="6"/>
    <x v="3"/>
    <x v="1"/>
    <x v="7"/>
    <x v="7"/>
    <n v="0"/>
    <n v="0"/>
    <n v="0"/>
  </r>
  <r>
    <x v="10"/>
    <x v="6"/>
    <x v="4"/>
    <x v="1"/>
    <x v="7"/>
    <x v="7"/>
    <n v="0"/>
    <n v="0"/>
    <n v="0"/>
  </r>
  <r>
    <x v="10"/>
    <x v="6"/>
    <x v="5"/>
    <x v="1"/>
    <x v="7"/>
    <x v="7"/>
    <n v="0"/>
    <n v="0"/>
    <n v="0"/>
  </r>
  <r>
    <x v="10"/>
    <x v="6"/>
    <x v="6"/>
    <x v="1"/>
    <x v="7"/>
    <x v="7"/>
    <n v="0"/>
    <n v="0"/>
    <n v="0"/>
  </r>
  <r>
    <x v="11"/>
    <x v="6"/>
    <x v="0"/>
    <x v="1"/>
    <x v="1068"/>
    <x v="991"/>
    <n v="4.4800000000000004"/>
    <n v="0.84"/>
    <n v="0.31"/>
  </r>
  <r>
    <x v="11"/>
    <x v="6"/>
    <x v="1"/>
    <x v="1"/>
    <x v="7"/>
    <x v="7"/>
    <n v="0"/>
    <n v="0"/>
    <n v="0"/>
  </r>
  <r>
    <x v="11"/>
    <x v="6"/>
    <x v="2"/>
    <x v="1"/>
    <x v="7"/>
    <x v="7"/>
    <n v="0"/>
    <n v="0"/>
    <n v="0"/>
  </r>
  <r>
    <x v="11"/>
    <x v="6"/>
    <x v="3"/>
    <x v="1"/>
    <x v="7"/>
    <x v="7"/>
    <n v="0"/>
    <n v="0"/>
    <n v="0"/>
  </r>
  <r>
    <x v="11"/>
    <x v="6"/>
    <x v="4"/>
    <x v="1"/>
    <x v="1069"/>
    <x v="728"/>
    <n v="5.71"/>
    <n v="1.43"/>
    <n v="0.54"/>
  </r>
  <r>
    <x v="11"/>
    <x v="6"/>
    <x v="5"/>
    <x v="1"/>
    <x v="1070"/>
    <x v="992"/>
    <n v="4.46"/>
    <n v="1.1000000000000001"/>
    <n v="0.42"/>
  </r>
  <r>
    <x v="11"/>
    <x v="6"/>
    <x v="6"/>
    <x v="1"/>
    <x v="1071"/>
    <x v="469"/>
    <n v="2.08"/>
    <n v="0.49"/>
    <n v="0.18"/>
  </r>
  <r>
    <x v="12"/>
    <x v="6"/>
    <x v="0"/>
    <x v="1"/>
    <x v="7"/>
    <x v="7"/>
    <n v="0"/>
    <n v="0"/>
    <n v="0"/>
  </r>
  <r>
    <x v="12"/>
    <x v="6"/>
    <x v="1"/>
    <x v="1"/>
    <x v="7"/>
    <x v="7"/>
    <n v="0"/>
    <n v="0"/>
    <n v="0"/>
  </r>
  <r>
    <x v="12"/>
    <x v="6"/>
    <x v="2"/>
    <x v="1"/>
    <x v="7"/>
    <x v="7"/>
    <n v="0"/>
    <n v="0"/>
    <n v="0"/>
  </r>
  <r>
    <x v="12"/>
    <x v="6"/>
    <x v="3"/>
    <x v="1"/>
    <x v="7"/>
    <x v="7"/>
    <n v="0"/>
    <n v="0"/>
    <n v="0"/>
  </r>
  <r>
    <x v="12"/>
    <x v="6"/>
    <x v="4"/>
    <x v="1"/>
    <x v="7"/>
    <x v="7"/>
    <n v="0"/>
    <n v="0"/>
    <n v="0"/>
  </r>
  <r>
    <x v="12"/>
    <x v="6"/>
    <x v="5"/>
    <x v="1"/>
    <x v="7"/>
    <x v="7"/>
    <n v="0"/>
    <n v="0"/>
    <n v="0"/>
  </r>
  <r>
    <x v="12"/>
    <x v="6"/>
    <x v="6"/>
    <x v="1"/>
    <x v="7"/>
    <x v="7"/>
    <n v="0"/>
    <n v="0"/>
    <n v="0"/>
  </r>
  <r>
    <x v="13"/>
    <x v="6"/>
    <x v="0"/>
    <x v="1"/>
    <x v="7"/>
    <x v="7"/>
    <n v="0"/>
    <n v="0"/>
    <n v="0"/>
  </r>
  <r>
    <x v="13"/>
    <x v="6"/>
    <x v="1"/>
    <x v="1"/>
    <x v="7"/>
    <x v="7"/>
    <n v="0"/>
    <n v="0"/>
    <n v="0"/>
  </r>
  <r>
    <x v="13"/>
    <x v="6"/>
    <x v="2"/>
    <x v="1"/>
    <x v="7"/>
    <x v="7"/>
    <n v="0"/>
    <n v="0"/>
    <n v="0"/>
  </r>
  <r>
    <x v="13"/>
    <x v="6"/>
    <x v="3"/>
    <x v="1"/>
    <x v="7"/>
    <x v="7"/>
    <n v="0"/>
    <n v="0"/>
    <n v="0"/>
  </r>
  <r>
    <x v="13"/>
    <x v="6"/>
    <x v="4"/>
    <x v="1"/>
    <x v="7"/>
    <x v="7"/>
    <n v="0"/>
    <n v="0"/>
    <n v="0"/>
  </r>
  <r>
    <x v="13"/>
    <x v="6"/>
    <x v="5"/>
    <x v="1"/>
    <x v="7"/>
    <x v="7"/>
    <n v="0"/>
    <n v="0"/>
    <n v="0"/>
  </r>
  <r>
    <x v="13"/>
    <x v="6"/>
    <x v="6"/>
    <x v="1"/>
    <x v="7"/>
    <x v="7"/>
    <n v="0"/>
    <n v="0"/>
    <n v="0"/>
  </r>
  <r>
    <x v="14"/>
    <x v="6"/>
    <x v="0"/>
    <x v="1"/>
    <x v="1072"/>
    <x v="993"/>
    <n v="283.10000000000002"/>
    <n v="66.599999999999994"/>
    <n v="25.09"/>
  </r>
  <r>
    <x v="14"/>
    <x v="6"/>
    <x v="1"/>
    <x v="1"/>
    <x v="1073"/>
    <x v="994"/>
    <n v="422.32"/>
    <n v="99.84"/>
    <n v="37.64"/>
  </r>
  <r>
    <x v="14"/>
    <x v="6"/>
    <x v="2"/>
    <x v="1"/>
    <x v="1074"/>
    <x v="783"/>
    <n v="297"/>
    <n v="70.099999999999994"/>
    <n v="26.42"/>
  </r>
  <r>
    <x v="14"/>
    <x v="6"/>
    <x v="3"/>
    <x v="1"/>
    <x v="1075"/>
    <x v="995"/>
    <n v="629.66999999999996"/>
    <n v="150.01"/>
    <n v="56.6"/>
  </r>
  <r>
    <x v="14"/>
    <x v="6"/>
    <x v="4"/>
    <x v="1"/>
    <x v="1076"/>
    <x v="996"/>
    <n v="598.79999999999995"/>
    <n v="145"/>
    <n v="54.19"/>
  </r>
  <r>
    <x v="14"/>
    <x v="6"/>
    <x v="5"/>
    <x v="1"/>
    <x v="1077"/>
    <x v="997"/>
    <n v="832.45"/>
    <n v="197.83"/>
    <n v="73.790000000000006"/>
  </r>
  <r>
    <x v="14"/>
    <x v="6"/>
    <x v="6"/>
    <x v="1"/>
    <x v="1078"/>
    <x v="998"/>
    <n v="631.72"/>
    <n v="148.83000000000001"/>
    <n v="55.29"/>
  </r>
  <r>
    <x v="0"/>
    <x v="0"/>
    <x v="0"/>
    <x v="2"/>
    <x v="1079"/>
    <x v="469"/>
    <n v="1.24"/>
    <n v="0.05"/>
    <n v="0.03"/>
  </r>
  <r>
    <x v="0"/>
    <x v="0"/>
    <x v="1"/>
    <x v="2"/>
    <x v="1080"/>
    <x v="585"/>
    <n v="0.92"/>
    <n v="0.04"/>
    <n v="0.03"/>
  </r>
  <r>
    <x v="0"/>
    <x v="0"/>
    <x v="2"/>
    <x v="2"/>
    <x v="1081"/>
    <x v="564"/>
    <n v="0.11"/>
    <n v="0"/>
    <n v="0"/>
  </r>
  <r>
    <x v="0"/>
    <x v="0"/>
    <x v="3"/>
    <x v="2"/>
    <x v="1082"/>
    <x v="531"/>
    <n v="0.42"/>
    <n v="0.02"/>
    <n v="0.01"/>
  </r>
  <r>
    <x v="0"/>
    <x v="0"/>
    <x v="4"/>
    <x v="2"/>
    <x v="1083"/>
    <x v="77"/>
    <n v="0.71"/>
    <n v="0.03"/>
    <n v="0.02"/>
  </r>
  <r>
    <x v="0"/>
    <x v="0"/>
    <x v="5"/>
    <x v="2"/>
    <x v="1084"/>
    <x v="999"/>
    <n v="9.61"/>
    <n v="0.39"/>
    <n v="0.26"/>
  </r>
  <r>
    <x v="0"/>
    <x v="0"/>
    <x v="6"/>
    <x v="2"/>
    <x v="1085"/>
    <x v="249"/>
    <n v="14.96"/>
    <n v="0.61"/>
    <n v="0.41"/>
  </r>
  <r>
    <x v="1"/>
    <x v="0"/>
    <x v="0"/>
    <x v="2"/>
    <x v="7"/>
    <x v="7"/>
    <n v="0"/>
    <n v="0"/>
    <n v="0"/>
  </r>
  <r>
    <x v="1"/>
    <x v="0"/>
    <x v="1"/>
    <x v="2"/>
    <x v="7"/>
    <x v="7"/>
    <n v="0"/>
    <n v="0"/>
    <n v="0"/>
  </r>
  <r>
    <x v="1"/>
    <x v="0"/>
    <x v="2"/>
    <x v="2"/>
    <x v="7"/>
    <x v="7"/>
    <n v="0"/>
    <n v="0"/>
    <n v="0"/>
  </r>
  <r>
    <x v="1"/>
    <x v="0"/>
    <x v="3"/>
    <x v="2"/>
    <x v="7"/>
    <x v="7"/>
    <n v="0"/>
    <n v="0"/>
    <n v="0"/>
  </r>
  <r>
    <x v="1"/>
    <x v="0"/>
    <x v="4"/>
    <x v="2"/>
    <x v="7"/>
    <x v="7"/>
    <n v="0"/>
    <n v="0"/>
    <n v="0"/>
  </r>
  <r>
    <x v="1"/>
    <x v="0"/>
    <x v="5"/>
    <x v="2"/>
    <x v="7"/>
    <x v="7"/>
    <n v="0"/>
    <n v="0"/>
    <n v="0"/>
  </r>
  <r>
    <x v="1"/>
    <x v="0"/>
    <x v="6"/>
    <x v="2"/>
    <x v="7"/>
    <x v="7"/>
    <n v="0"/>
    <n v="0"/>
    <n v="0"/>
  </r>
  <r>
    <x v="2"/>
    <x v="0"/>
    <x v="0"/>
    <x v="2"/>
    <x v="1086"/>
    <x v="462"/>
    <n v="16.28"/>
    <n v="0.67"/>
    <n v="0.44"/>
  </r>
  <r>
    <x v="2"/>
    <x v="0"/>
    <x v="1"/>
    <x v="2"/>
    <x v="1087"/>
    <x v="1000"/>
    <n v="6.5"/>
    <n v="0.27"/>
    <n v="0.18"/>
  </r>
  <r>
    <x v="2"/>
    <x v="0"/>
    <x v="2"/>
    <x v="2"/>
    <x v="1088"/>
    <x v="1001"/>
    <n v="0.28999999999999998"/>
    <n v="0.01"/>
    <n v="0.01"/>
  </r>
  <r>
    <x v="2"/>
    <x v="0"/>
    <x v="3"/>
    <x v="2"/>
    <x v="1089"/>
    <x v="1001"/>
    <n v="0.28999999999999998"/>
    <n v="0.01"/>
    <n v="0.01"/>
  </r>
  <r>
    <x v="2"/>
    <x v="0"/>
    <x v="4"/>
    <x v="2"/>
    <x v="1090"/>
    <x v="941"/>
    <n v="0.51"/>
    <n v="0.02"/>
    <n v="0.01"/>
  </r>
  <r>
    <x v="2"/>
    <x v="0"/>
    <x v="5"/>
    <x v="2"/>
    <x v="7"/>
    <x v="7"/>
    <n v="0"/>
    <n v="0"/>
    <n v="0"/>
  </r>
  <r>
    <x v="2"/>
    <x v="0"/>
    <x v="6"/>
    <x v="2"/>
    <x v="7"/>
    <x v="7"/>
    <n v="0"/>
    <n v="0"/>
    <n v="0"/>
  </r>
  <r>
    <x v="3"/>
    <x v="0"/>
    <x v="0"/>
    <x v="2"/>
    <x v="1091"/>
    <x v="1002"/>
    <n v="91.84"/>
    <n v="3.76"/>
    <n v="2.5"/>
  </r>
  <r>
    <x v="3"/>
    <x v="0"/>
    <x v="1"/>
    <x v="2"/>
    <x v="1092"/>
    <x v="1003"/>
    <n v="76.27"/>
    <n v="3.12"/>
    <n v="2.08"/>
  </r>
  <r>
    <x v="3"/>
    <x v="0"/>
    <x v="2"/>
    <x v="2"/>
    <x v="1093"/>
    <x v="1004"/>
    <n v="90.53"/>
    <n v="3.7"/>
    <n v="2.4700000000000002"/>
  </r>
  <r>
    <x v="3"/>
    <x v="0"/>
    <x v="3"/>
    <x v="2"/>
    <x v="1094"/>
    <x v="1005"/>
    <n v="73.569999999999993"/>
    <n v="3.01"/>
    <n v="2.0099999999999998"/>
  </r>
  <r>
    <x v="3"/>
    <x v="0"/>
    <x v="4"/>
    <x v="2"/>
    <x v="1095"/>
    <x v="1006"/>
    <n v="86.07"/>
    <n v="3.52"/>
    <n v="2.35"/>
  </r>
  <r>
    <x v="3"/>
    <x v="0"/>
    <x v="5"/>
    <x v="2"/>
    <x v="1096"/>
    <x v="1007"/>
    <n v="82.41"/>
    <n v="3.37"/>
    <n v="2.25"/>
  </r>
  <r>
    <x v="3"/>
    <x v="0"/>
    <x v="6"/>
    <x v="2"/>
    <x v="1097"/>
    <x v="1008"/>
    <n v="79.28"/>
    <n v="3.24"/>
    <n v="2.16"/>
  </r>
  <r>
    <x v="4"/>
    <x v="0"/>
    <x v="0"/>
    <x v="2"/>
    <x v="7"/>
    <x v="7"/>
    <n v="0"/>
    <n v="0"/>
    <n v="0"/>
  </r>
  <r>
    <x v="4"/>
    <x v="0"/>
    <x v="1"/>
    <x v="2"/>
    <x v="7"/>
    <x v="7"/>
    <n v="0"/>
    <n v="0"/>
    <n v="0"/>
  </r>
  <r>
    <x v="4"/>
    <x v="0"/>
    <x v="2"/>
    <x v="2"/>
    <x v="7"/>
    <x v="7"/>
    <n v="0"/>
    <n v="0"/>
    <n v="0"/>
  </r>
  <r>
    <x v="4"/>
    <x v="0"/>
    <x v="3"/>
    <x v="2"/>
    <x v="7"/>
    <x v="7"/>
    <n v="0"/>
    <n v="0"/>
    <n v="0"/>
  </r>
  <r>
    <x v="4"/>
    <x v="0"/>
    <x v="4"/>
    <x v="2"/>
    <x v="7"/>
    <x v="7"/>
    <n v="0"/>
    <n v="0"/>
    <n v="0"/>
  </r>
  <r>
    <x v="4"/>
    <x v="0"/>
    <x v="5"/>
    <x v="2"/>
    <x v="7"/>
    <x v="7"/>
    <n v="0"/>
    <n v="0"/>
    <n v="0"/>
  </r>
  <r>
    <x v="4"/>
    <x v="0"/>
    <x v="6"/>
    <x v="2"/>
    <x v="7"/>
    <x v="7"/>
    <n v="0"/>
    <n v="0"/>
    <n v="0"/>
  </r>
  <r>
    <x v="5"/>
    <x v="0"/>
    <x v="0"/>
    <x v="2"/>
    <x v="1098"/>
    <x v="1009"/>
    <n v="10.67"/>
    <n v="0.44"/>
    <n v="0.28999999999999998"/>
  </r>
  <r>
    <x v="5"/>
    <x v="0"/>
    <x v="1"/>
    <x v="2"/>
    <x v="1099"/>
    <x v="1010"/>
    <n v="12.52"/>
    <n v="0.51"/>
    <n v="0.34"/>
  </r>
  <r>
    <x v="5"/>
    <x v="0"/>
    <x v="2"/>
    <x v="2"/>
    <x v="1100"/>
    <x v="1011"/>
    <n v="11.46"/>
    <n v="0.47"/>
    <n v="0.31"/>
  </r>
  <r>
    <x v="5"/>
    <x v="0"/>
    <x v="3"/>
    <x v="2"/>
    <x v="1101"/>
    <x v="1012"/>
    <n v="8.57"/>
    <n v="0.35"/>
    <n v="0.23"/>
  </r>
  <r>
    <x v="5"/>
    <x v="0"/>
    <x v="4"/>
    <x v="2"/>
    <x v="1102"/>
    <x v="551"/>
    <n v="7.58"/>
    <n v="0.31"/>
    <n v="0.21"/>
  </r>
  <r>
    <x v="5"/>
    <x v="0"/>
    <x v="5"/>
    <x v="2"/>
    <x v="1103"/>
    <x v="1000"/>
    <n v="6.5"/>
    <n v="0.27"/>
    <n v="0.18"/>
  </r>
  <r>
    <x v="5"/>
    <x v="0"/>
    <x v="6"/>
    <x v="2"/>
    <x v="1104"/>
    <x v="396"/>
    <n v="6.43"/>
    <n v="0.26"/>
    <n v="0.18"/>
  </r>
  <r>
    <x v="6"/>
    <x v="0"/>
    <x v="0"/>
    <x v="2"/>
    <x v="1105"/>
    <x v="7"/>
    <n v="0.01"/>
    <n v="0"/>
    <n v="0"/>
  </r>
  <r>
    <x v="6"/>
    <x v="0"/>
    <x v="1"/>
    <x v="2"/>
    <x v="7"/>
    <x v="7"/>
    <n v="0"/>
    <n v="0"/>
    <n v="0"/>
  </r>
  <r>
    <x v="6"/>
    <x v="0"/>
    <x v="2"/>
    <x v="2"/>
    <x v="1106"/>
    <x v="564"/>
    <n v="0.14000000000000001"/>
    <n v="0.01"/>
    <n v="0"/>
  </r>
  <r>
    <x v="6"/>
    <x v="0"/>
    <x v="3"/>
    <x v="2"/>
    <x v="7"/>
    <x v="7"/>
    <n v="0"/>
    <n v="0"/>
    <n v="0"/>
  </r>
  <r>
    <x v="6"/>
    <x v="0"/>
    <x v="4"/>
    <x v="2"/>
    <x v="1107"/>
    <x v="313"/>
    <n v="9.74"/>
    <n v="0.4"/>
    <n v="0.27"/>
  </r>
  <r>
    <x v="6"/>
    <x v="0"/>
    <x v="5"/>
    <x v="2"/>
    <x v="1108"/>
    <x v="861"/>
    <n v="2.85"/>
    <n v="0.12"/>
    <n v="0.08"/>
  </r>
  <r>
    <x v="6"/>
    <x v="0"/>
    <x v="6"/>
    <x v="2"/>
    <x v="7"/>
    <x v="7"/>
    <n v="0"/>
    <n v="0"/>
    <n v="0"/>
  </r>
  <r>
    <x v="7"/>
    <x v="0"/>
    <x v="0"/>
    <x v="2"/>
    <x v="1109"/>
    <x v="1013"/>
    <n v="23.78"/>
    <n v="0.97"/>
    <n v="0.65"/>
  </r>
  <r>
    <x v="7"/>
    <x v="0"/>
    <x v="1"/>
    <x v="2"/>
    <x v="1110"/>
    <x v="599"/>
    <n v="21.3"/>
    <n v="0.87"/>
    <n v="0.57999999999999996"/>
  </r>
  <r>
    <x v="7"/>
    <x v="0"/>
    <x v="2"/>
    <x v="2"/>
    <x v="1111"/>
    <x v="529"/>
    <n v="22.29"/>
    <n v="0.91"/>
    <n v="0.61"/>
  </r>
  <r>
    <x v="7"/>
    <x v="0"/>
    <x v="3"/>
    <x v="2"/>
    <x v="1112"/>
    <x v="1014"/>
    <n v="14.45"/>
    <n v="0.59"/>
    <n v="0.39"/>
  </r>
  <r>
    <x v="7"/>
    <x v="0"/>
    <x v="4"/>
    <x v="2"/>
    <x v="1113"/>
    <x v="1015"/>
    <n v="13.34"/>
    <n v="0.55000000000000004"/>
    <n v="0.36"/>
  </r>
  <r>
    <x v="7"/>
    <x v="0"/>
    <x v="5"/>
    <x v="2"/>
    <x v="1114"/>
    <x v="1016"/>
    <n v="15.06"/>
    <n v="0.62"/>
    <n v="0.41"/>
  </r>
  <r>
    <x v="7"/>
    <x v="0"/>
    <x v="6"/>
    <x v="2"/>
    <x v="1115"/>
    <x v="614"/>
    <n v="19.670000000000002"/>
    <n v="0.8"/>
    <n v="0.54"/>
  </r>
  <r>
    <x v="8"/>
    <x v="0"/>
    <x v="0"/>
    <x v="2"/>
    <x v="1116"/>
    <x v="1017"/>
    <n v="19.170000000000002"/>
    <n v="0.78"/>
    <n v="0.52"/>
  </r>
  <r>
    <x v="8"/>
    <x v="0"/>
    <x v="1"/>
    <x v="2"/>
    <x v="1117"/>
    <x v="1018"/>
    <n v="34"/>
    <n v="1.39"/>
    <n v="0.93"/>
  </r>
  <r>
    <x v="8"/>
    <x v="0"/>
    <x v="2"/>
    <x v="2"/>
    <x v="1118"/>
    <x v="1019"/>
    <n v="46.7"/>
    <n v="1.91"/>
    <n v="1.27"/>
  </r>
  <r>
    <x v="8"/>
    <x v="0"/>
    <x v="3"/>
    <x v="2"/>
    <x v="1119"/>
    <x v="108"/>
    <n v="22.05"/>
    <n v="0.9"/>
    <n v="0.6"/>
  </r>
  <r>
    <x v="8"/>
    <x v="0"/>
    <x v="4"/>
    <x v="2"/>
    <x v="1120"/>
    <x v="1020"/>
    <n v="5.86"/>
    <n v="0.24"/>
    <n v="0.16"/>
  </r>
  <r>
    <x v="8"/>
    <x v="0"/>
    <x v="5"/>
    <x v="2"/>
    <x v="1121"/>
    <x v="268"/>
    <n v="12.32"/>
    <n v="0.5"/>
    <n v="0.34"/>
  </r>
  <r>
    <x v="8"/>
    <x v="0"/>
    <x v="6"/>
    <x v="2"/>
    <x v="1122"/>
    <x v="1021"/>
    <n v="6.22"/>
    <n v="0.25"/>
    <n v="0.17"/>
  </r>
  <r>
    <x v="9"/>
    <x v="0"/>
    <x v="0"/>
    <x v="2"/>
    <x v="1123"/>
    <x v="1022"/>
    <n v="314.81"/>
    <n v="12.88"/>
    <n v="8.59"/>
  </r>
  <r>
    <x v="9"/>
    <x v="0"/>
    <x v="1"/>
    <x v="2"/>
    <x v="1124"/>
    <x v="1023"/>
    <n v="352.34"/>
    <n v="14.41"/>
    <n v="9.61"/>
  </r>
  <r>
    <x v="9"/>
    <x v="0"/>
    <x v="2"/>
    <x v="2"/>
    <x v="1125"/>
    <x v="1024"/>
    <n v="465.81"/>
    <n v="19.059999999999999"/>
    <n v="12.7"/>
  </r>
  <r>
    <x v="9"/>
    <x v="0"/>
    <x v="3"/>
    <x v="2"/>
    <x v="1126"/>
    <x v="1025"/>
    <n v="440.39"/>
    <n v="18.02"/>
    <n v="12.01"/>
  </r>
  <r>
    <x v="9"/>
    <x v="0"/>
    <x v="4"/>
    <x v="2"/>
    <x v="1127"/>
    <x v="1026"/>
    <n v="397.8"/>
    <n v="16.27"/>
    <n v="10.85"/>
  </r>
  <r>
    <x v="9"/>
    <x v="0"/>
    <x v="5"/>
    <x v="2"/>
    <x v="1128"/>
    <x v="1027"/>
    <n v="351.12"/>
    <n v="14.36"/>
    <n v="9.58"/>
  </r>
  <r>
    <x v="9"/>
    <x v="0"/>
    <x v="6"/>
    <x v="2"/>
    <x v="1129"/>
    <x v="1028"/>
    <n v="311.52"/>
    <n v="12.74"/>
    <n v="8.5"/>
  </r>
  <r>
    <x v="10"/>
    <x v="0"/>
    <x v="0"/>
    <x v="2"/>
    <x v="1130"/>
    <x v="1029"/>
    <n v="1591.63"/>
    <n v="65.11"/>
    <n v="43.41"/>
  </r>
  <r>
    <x v="10"/>
    <x v="0"/>
    <x v="1"/>
    <x v="2"/>
    <x v="1131"/>
    <x v="1030"/>
    <n v="1521.82"/>
    <n v="62.26"/>
    <n v="41.5"/>
  </r>
  <r>
    <x v="10"/>
    <x v="0"/>
    <x v="2"/>
    <x v="2"/>
    <x v="1132"/>
    <x v="1031"/>
    <n v="1606.29"/>
    <n v="65.709999999999994"/>
    <n v="43.81"/>
  </r>
  <r>
    <x v="10"/>
    <x v="0"/>
    <x v="3"/>
    <x v="2"/>
    <x v="1133"/>
    <x v="1032"/>
    <n v="1745.31"/>
    <n v="71.400000000000006"/>
    <n v="47.6"/>
  </r>
  <r>
    <x v="10"/>
    <x v="0"/>
    <x v="4"/>
    <x v="2"/>
    <x v="1134"/>
    <x v="1033"/>
    <n v="1687.96"/>
    <n v="69.05"/>
    <n v="46.04"/>
  </r>
  <r>
    <x v="10"/>
    <x v="0"/>
    <x v="5"/>
    <x v="2"/>
    <x v="1135"/>
    <x v="1034"/>
    <n v="1460.64"/>
    <n v="59.75"/>
    <n v="39.840000000000003"/>
  </r>
  <r>
    <x v="10"/>
    <x v="0"/>
    <x v="6"/>
    <x v="2"/>
    <x v="1136"/>
    <x v="1035"/>
    <n v="1290.18"/>
    <n v="52.78"/>
    <n v="35.19"/>
  </r>
  <r>
    <x v="11"/>
    <x v="0"/>
    <x v="0"/>
    <x v="2"/>
    <x v="7"/>
    <x v="7"/>
    <n v="0"/>
    <n v="0"/>
    <n v="0"/>
  </r>
  <r>
    <x v="11"/>
    <x v="0"/>
    <x v="1"/>
    <x v="2"/>
    <x v="7"/>
    <x v="7"/>
    <n v="0"/>
    <n v="0"/>
    <n v="0"/>
  </r>
  <r>
    <x v="11"/>
    <x v="0"/>
    <x v="2"/>
    <x v="2"/>
    <x v="7"/>
    <x v="7"/>
    <n v="0"/>
    <n v="0"/>
    <n v="0"/>
  </r>
  <r>
    <x v="11"/>
    <x v="0"/>
    <x v="3"/>
    <x v="2"/>
    <x v="7"/>
    <x v="7"/>
    <n v="0"/>
    <n v="0"/>
    <n v="0"/>
  </r>
  <r>
    <x v="11"/>
    <x v="0"/>
    <x v="4"/>
    <x v="2"/>
    <x v="7"/>
    <x v="7"/>
    <n v="0"/>
    <n v="0"/>
    <n v="0"/>
  </r>
  <r>
    <x v="11"/>
    <x v="0"/>
    <x v="5"/>
    <x v="2"/>
    <x v="7"/>
    <x v="7"/>
    <n v="0"/>
    <n v="0"/>
    <n v="0"/>
  </r>
  <r>
    <x v="11"/>
    <x v="0"/>
    <x v="6"/>
    <x v="2"/>
    <x v="7"/>
    <x v="7"/>
    <n v="0"/>
    <n v="0"/>
    <n v="0"/>
  </r>
  <r>
    <x v="12"/>
    <x v="0"/>
    <x v="0"/>
    <x v="2"/>
    <x v="1137"/>
    <x v="791"/>
    <n v="8.6999999999999993"/>
    <n v="0.36"/>
    <n v="0.24"/>
  </r>
  <r>
    <x v="12"/>
    <x v="0"/>
    <x v="1"/>
    <x v="2"/>
    <x v="1138"/>
    <x v="1036"/>
    <n v="10.6"/>
    <n v="0.43"/>
    <n v="0.28999999999999998"/>
  </r>
  <r>
    <x v="12"/>
    <x v="0"/>
    <x v="2"/>
    <x v="2"/>
    <x v="1139"/>
    <x v="172"/>
    <n v="9.34"/>
    <n v="0.38"/>
    <n v="0.25"/>
  </r>
  <r>
    <x v="12"/>
    <x v="0"/>
    <x v="3"/>
    <x v="2"/>
    <x v="1140"/>
    <x v="170"/>
    <n v="10.050000000000001"/>
    <n v="0.41"/>
    <n v="0.27"/>
  </r>
  <r>
    <x v="12"/>
    <x v="0"/>
    <x v="4"/>
    <x v="2"/>
    <x v="1141"/>
    <x v="571"/>
    <n v="10.33"/>
    <n v="0.42"/>
    <n v="0.28000000000000003"/>
  </r>
  <r>
    <x v="12"/>
    <x v="0"/>
    <x v="5"/>
    <x v="2"/>
    <x v="1142"/>
    <x v="267"/>
    <n v="15.57"/>
    <n v="0.64"/>
    <n v="0.42"/>
  </r>
  <r>
    <x v="12"/>
    <x v="0"/>
    <x v="6"/>
    <x v="2"/>
    <x v="1143"/>
    <x v="1037"/>
    <n v="31.33"/>
    <n v="1.28"/>
    <n v="0.85"/>
  </r>
  <r>
    <x v="13"/>
    <x v="0"/>
    <x v="0"/>
    <x v="2"/>
    <x v="1144"/>
    <x v="996"/>
    <n v="349.68"/>
    <n v="14.31"/>
    <n v="9.5399999999999991"/>
  </r>
  <r>
    <x v="13"/>
    <x v="0"/>
    <x v="1"/>
    <x v="2"/>
    <x v="1145"/>
    <x v="1038"/>
    <n v="358.77"/>
    <n v="14.68"/>
    <n v="9.7799999999999994"/>
  </r>
  <r>
    <x v="13"/>
    <x v="0"/>
    <x v="2"/>
    <x v="2"/>
    <x v="1146"/>
    <x v="1039"/>
    <n v="385.81"/>
    <n v="15.78"/>
    <n v="10.52"/>
  </r>
  <r>
    <x v="13"/>
    <x v="0"/>
    <x v="3"/>
    <x v="2"/>
    <x v="1147"/>
    <x v="1040"/>
    <n v="384.32"/>
    <n v="15.72"/>
    <n v="10.48"/>
  </r>
  <r>
    <x v="13"/>
    <x v="0"/>
    <x v="4"/>
    <x v="2"/>
    <x v="1148"/>
    <x v="1041"/>
    <n v="385.75"/>
    <n v="15.78"/>
    <n v="10.52"/>
  </r>
  <r>
    <x v="13"/>
    <x v="0"/>
    <x v="5"/>
    <x v="2"/>
    <x v="1149"/>
    <x v="1042"/>
    <n v="406.79"/>
    <n v="16.64"/>
    <n v="11.09"/>
  </r>
  <r>
    <x v="13"/>
    <x v="0"/>
    <x v="6"/>
    <x v="2"/>
    <x v="1150"/>
    <x v="1043"/>
    <n v="401.57"/>
    <n v="16.43"/>
    <n v="10.95"/>
  </r>
  <r>
    <x v="14"/>
    <x v="0"/>
    <x v="0"/>
    <x v="2"/>
    <x v="1151"/>
    <x v="571"/>
    <n v="10.35"/>
    <n v="0.42"/>
    <n v="0.28000000000000003"/>
  </r>
  <r>
    <x v="14"/>
    <x v="0"/>
    <x v="1"/>
    <x v="2"/>
    <x v="1152"/>
    <x v="537"/>
    <n v="10.25"/>
    <n v="0.42"/>
    <n v="0.28000000000000003"/>
  </r>
  <r>
    <x v="14"/>
    <x v="0"/>
    <x v="2"/>
    <x v="2"/>
    <x v="1153"/>
    <x v="470"/>
    <n v="11.74"/>
    <n v="0.48"/>
    <n v="0.32"/>
  </r>
  <r>
    <x v="14"/>
    <x v="0"/>
    <x v="3"/>
    <x v="2"/>
    <x v="1154"/>
    <x v="1044"/>
    <n v="11.56"/>
    <n v="0.47"/>
    <n v="0.32"/>
  </r>
  <r>
    <x v="14"/>
    <x v="0"/>
    <x v="4"/>
    <x v="2"/>
    <x v="1155"/>
    <x v="1045"/>
    <n v="13.88"/>
    <n v="0.56999999999999995"/>
    <n v="0.38"/>
  </r>
  <r>
    <x v="14"/>
    <x v="0"/>
    <x v="5"/>
    <x v="2"/>
    <x v="1156"/>
    <x v="1046"/>
    <n v="16.510000000000002"/>
    <n v="0.68"/>
    <n v="0.45"/>
  </r>
  <r>
    <x v="14"/>
    <x v="0"/>
    <x v="6"/>
    <x v="2"/>
    <x v="1157"/>
    <x v="1047"/>
    <n v="20.010000000000002"/>
    <n v="0.82"/>
    <n v="0.55000000000000004"/>
  </r>
  <r>
    <x v="0"/>
    <x v="1"/>
    <x v="0"/>
    <x v="2"/>
    <x v="1158"/>
    <x v="1048"/>
    <n v="75.16"/>
    <n v="7.05"/>
    <n v="2.0099999999999998"/>
  </r>
  <r>
    <x v="0"/>
    <x v="1"/>
    <x v="1"/>
    <x v="2"/>
    <x v="1159"/>
    <x v="1049"/>
    <n v="82.65"/>
    <n v="7.76"/>
    <n v="2.2200000000000002"/>
  </r>
  <r>
    <x v="0"/>
    <x v="1"/>
    <x v="2"/>
    <x v="2"/>
    <x v="1160"/>
    <x v="1050"/>
    <n v="89.73"/>
    <n v="8.43"/>
    <n v="2.41"/>
  </r>
  <r>
    <x v="0"/>
    <x v="1"/>
    <x v="3"/>
    <x v="2"/>
    <x v="1161"/>
    <x v="1051"/>
    <n v="95.97"/>
    <n v="9.02"/>
    <n v="2.58"/>
  </r>
  <r>
    <x v="0"/>
    <x v="1"/>
    <x v="4"/>
    <x v="2"/>
    <x v="1162"/>
    <x v="1052"/>
    <n v="145.78"/>
    <n v="13.69"/>
    <n v="3.91"/>
  </r>
  <r>
    <x v="0"/>
    <x v="1"/>
    <x v="5"/>
    <x v="2"/>
    <x v="1163"/>
    <x v="1053"/>
    <n v="130.94999999999999"/>
    <n v="12.32"/>
    <n v="3.52"/>
  </r>
  <r>
    <x v="0"/>
    <x v="1"/>
    <x v="6"/>
    <x v="2"/>
    <x v="1164"/>
    <x v="1054"/>
    <n v="102.88"/>
    <n v="9.68"/>
    <n v="2.76"/>
  </r>
  <r>
    <x v="1"/>
    <x v="1"/>
    <x v="0"/>
    <x v="2"/>
    <x v="7"/>
    <x v="7"/>
    <n v="0"/>
    <n v="0"/>
    <n v="0"/>
  </r>
  <r>
    <x v="1"/>
    <x v="1"/>
    <x v="1"/>
    <x v="2"/>
    <x v="7"/>
    <x v="7"/>
    <n v="0"/>
    <n v="0"/>
    <n v="0"/>
  </r>
  <r>
    <x v="1"/>
    <x v="1"/>
    <x v="2"/>
    <x v="2"/>
    <x v="1165"/>
    <x v="110"/>
    <n v="9.52"/>
    <n v="0.91"/>
    <n v="0.26"/>
  </r>
  <r>
    <x v="1"/>
    <x v="1"/>
    <x v="3"/>
    <x v="2"/>
    <x v="7"/>
    <x v="7"/>
    <n v="0"/>
    <n v="0"/>
    <n v="0"/>
  </r>
  <r>
    <x v="1"/>
    <x v="1"/>
    <x v="4"/>
    <x v="2"/>
    <x v="7"/>
    <x v="7"/>
    <n v="0"/>
    <n v="0"/>
    <n v="0"/>
  </r>
  <r>
    <x v="1"/>
    <x v="1"/>
    <x v="5"/>
    <x v="2"/>
    <x v="7"/>
    <x v="7"/>
    <n v="0"/>
    <n v="0"/>
    <n v="0"/>
  </r>
  <r>
    <x v="1"/>
    <x v="1"/>
    <x v="6"/>
    <x v="2"/>
    <x v="7"/>
    <x v="7"/>
    <n v="0"/>
    <n v="0"/>
    <n v="0"/>
  </r>
  <r>
    <x v="2"/>
    <x v="1"/>
    <x v="0"/>
    <x v="2"/>
    <x v="1166"/>
    <x v="1055"/>
    <n v="151.63"/>
    <n v="14.18"/>
    <n v="4.05"/>
  </r>
  <r>
    <x v="2"/>
    <x v="1"/>
    <x v="1"/>
    <x v="2"/>
    <x v="1167"/>
    <x v="1056"/>
    <n v="106.12"/>
    <n v="9.93"/>
    <n v="2.84"/>
  </r>
  <r>
    <x v="2"/>
    <x v="1"/>
    <x v="2"/>
    <x v="2"/>
    <x v="1168"/>
    <x v="1057"/>
    <n v="92.04"/>
    <n v="8.61"/>
    <n v="2.46"/>
  </r>
  <r>
    <x v="2"/>
    <x v="1"/>
    <x v="3"/>
    <x v="2"/>
    <x v="1169"/>
    <x v="1058"/>
    <n v="101.17"/>
    <n v="9.4600000000000009"/>
    <n v="2.7"/>
  </r>
  <r>
    <x v="2"/>
    <x v="1"/>
    <x v="4"/>
    <x v="2"/>
    <x v="1170"/>
    <x v="1059"/>
    <n v="98.13"/>
    <n v="9.17"/>
    <n v="2.62"/>
  </r>
  <r>
    <x v="2"/>
    <x v="1"/>
    <x v="5"/>
    <x v="2"/>
    <x v="1171"/>
    <x v="1060"/>
    <n v="144.83000000000001"/>
    <n v="13.54"/>
    <n v="3.87"/>
  </r>
  <r>
    <x v="2"/>
    <x v="1"/>
    <x v="6"/>
    <x v="2"/>
    <x v="1172"/>
    <x v="1061"/>
    <n v="92.53"/>
    <n v="8.65"/>
    <n v="2.4700000000000002"/>
  </r>
  <r>
    <x v="3"/>
    <x v="1"/>
    <x v="0"/>
    <x v="2"/>
    <x v="1173"/>
    <x v="1062"/>
    <n v="1050.8399999999999"/>
    <n v="98.37"/>
    <n v="28.1"/>
  </r>
  <r>
    <x v="3"/>
    <x v="1"/>
    <x v="1"/>
    <x v="2"/>
    <x v="1174"/>
    <x v="1063"/>
    <n v="1033.2"/>
    <n v="96.74"/>
    <n v="27.64"/>
  </r>
  <r>
    <x v="3"/>
    <x v="1"/>
    <x v="2"/>
    <x v="2"/>
    <x v="1175"/>
    <x v="1064"/>
    <n v="980.18"/>
    <n v="91.8"/>
    <n v="26.23"/>
  </r>
  <r>
    <x v="3"/>
    <x v="1"/>
    <x v="3"/>
    <x v="2"/>
    <x v="1176"/>
    <x v="1065"/>
    <n v="1037.73"/>
    <n v="97.22"/>
    <n v="27.78"/>
  </r>
  <r>
    <x v="3"/>
    <x v="1"/>
    <x v="4"/>
    <x v="2"/>
    <x v="1177"/>
    <x v="1066"/>
    <n v="1058.17"/>
    <n v="99.11"/>
    <n v="28.32"/>
  </r>
  <r>
    <x v="3"/>
    <x v="1"/>
    <x v="5"/>
    <x v="2"/>
    <x v="1178"/>
    <x v="1067"/>
    <n v="1094.32"/>
    <n v="102.52"/>
    <n v="29.29"/>
  </r>
  <r>
    <x v="3"/>
    <x v="1"/>
    <x v="6"/>
    <x v="2"/>
    <x v="1179"/>
    <x v="1068"/>
    <n v="1161.28"/>
    <n v="108.8"/>
    <n v="31.09"/>
  </r>
  <r>
    <x v="4"/>
    <x v="1"/>
    <x v="0"/>
    <x v="2"/>
    <x v="7"/>
    <x v="7"/>
    <n v="0"/>
    <n v="0"/>
    <n v="0"/>
  </r>
  <r>
    <x v="4"/>
    <x v="1"/>
    <x v="1"/>
    <x v="2"/>
    <x v="7"/>
    <x v="7"/>
    <n v="0"/>
    <n v="0"/>
    <n v="0"/>
  </r>
  <r>
    <x v="4"/>
    <x v="1"/>
    <x v="2"/>
    <x v="2"/>
    <x v="7"/>
    <x v="7"/>
    <n v="0"/>
    <n v="0"/>
    <n v="0"/>
  </r>
  <r>
    <x v="4"/>
    <x v="1"/>
    <x v="3"/>
    <x v="2"/>
    <x v="7"/>
    <x v="7"/>
    <n v="0"/>
    <n v="0"/>
    <n v="0"/>
  </r>
  <r>
    <x v="4"/>
    <x v="1"/>
    <x v="4"/>
    <x v="2"/>
    <x v="7"/>
    <x v="7"/>
    <n v="0"/>
    <n v="0"/>
    <n v="0"/>
  </r>
  <r>
    <x v="4"/>
    <x v="1"/>
    <x v="5"/>
    <x v="2"/>
    <x v="7"/>
    <x v="7"/>
    <n v="0"/>
    <n v="0"/>
    <n v="0"/>
  </r>
  <r>
    <x v="4"/>
    <x v="1"/>
    <x v="6"/>
    <x v="2"/>
    <x v="7"/>
    <x v="7"/>
    <n v="0"/>
    <n v="0"/>
    <n v="0"/>
  </r>
  <r>
    <x v="5"/>
    <x v="1"/>
    <x v="0"/>
    <x v="2"/>
    <x v="1180"/>
    <x v="1069"/>
    <n v="57.9"/>
    <n v="5.41"/>
    <n v="1.55"/>
  </r>
  <r>
    <x v="5"/>
    <x v="1"/>
    <x v="1"/>
    <x v="2"/>
    <x v="1181"/>
    <x v="864"/>
    <n v="59.13"/>
    <n v="5.53"/>
    <n v="1.58"/>
  </r>
  <r>
    <x v="5"/>
    <x v="1"/>
    <x v="2"/>
    <x v="2"/>
    <x v="1182"/>
    <x v="1070"/>
    <n v="53.92"/>
    <n v="5.04"/>
    <n v="1.44"/>
  </r>
  <r>
    <x v="5"/>
    <x v="1"/>
    <x v="3"/>
    <x v="2"/>
    <x v="1183"/>
    <x v="39"/>
    <n v="36.200000000000003"/>
    <n v="3.38"/>
    <n v="0.97"/>
  </r>
  <r>
    <x v="5"/>
    <x v="1"/>
    <x v="4"/>
    <x v="2"/>
    <x v="1184"/>
    <x v="468"/>
    <n v="1.99"/>
    <n v="0.19"/>
    <n v="0.05"/>
  </r>
  <r>
    <x v="5"/>
    <x v="1"/>
    <x v="5"/>
    <x v="2"/>
    <x v="1185"/>
    <x v="628"/>
    <n v="1.49"/>
    <n v="0.14000000000000001"/>
    <n v="0.04"/>
  </r>
  <r>
    <x v="5"/>
    <x v="1"/>
    <x v="6"/>
    <x v="2"/>
    <x v="1186"/>
    <x v="1001"/>
    <n v="0.28999999999999998"/>
    <n v="0.03"/>
    <n v="0.01"/>
  </r>
  <r>
    <x v="6"/>
    <x v="1"/>
    <x v="0"/>
    <x v="2"/>
    <x v="1187"/>
    <x v="1071"/>
    <n v="398.19"/>
    <n v="37.42"/>
    <n v="10.69"/>
  </r>
  <r>
    <x v="6"/>
    <x v="1"/>
    <x v="1"/>
    <x v="2"/>
    <x v="1188"/>
    <x v="1072"/>
    <n v="402.94"/>
    <n v="37.869999999999997"/>
    <n v="10.82"/>
  </r>
  <r>
    <x v="6"/>
    <x v="1"/>
    <x v="2"/>
    <x v="2"/>
    <x v="1189"/>
    <x v="1073"/>
    <n v="432.76"/>
    <n v="40.64"/>
    <n v="11.61"/>
  </r>
  <r>
    <x v="6"/>
    <x v="1"/>
    <x v="3"/>
    <x v="2"/>
    <x v="1190"/>
    <x v="1074"/>
    <n v="387.76"/>
    <n v="36.43"/>
    <n v="10.41"/>
  </r>
  <r>
    <x v="6"/>
    <x v="1"/>
    <x v="4"/>
    <x v="2"/>
    <x v="1191"/>
    <x v="1075"/>
    <n v="388.99"/>
    <n v="36.54"/>
    <n v="10.44"/>
  </r>
  <r>
    <x v="6"/>
    <x v="1"/>
    <x v="5"/>
    <x v="2"/>
    <x v="1192"/>
    <x v="1076"/>
    <n v="384.17"/>
    <n v="36.08"/>
    <n v="10.31"/>
  </r>
  <r>
    <x v="6"/>
    <x v="1"/>
    <x v="6"/>
    <x v="2"/>
    <x v="1193"/>
    <x v="1077"/>
    <n v="418.21"/>
    <n v="39.29"/>
    <n v="11.23"/>
  </r>
  <r>
    <x v="7"/>
    <x v="1"/>
    <x v="0"/>
    <x v="2"/>
    <x v="1194"/>
    <x v="1078"/>
    <n v="471.48"/>
    <n v="19.09"/>
    <n v="12.73"/>
  </r>
  <r>
    <x v="7"/>
    <x v="1"/>
    <x v="1"/>
    <x v="2"/>
    <x v="1195"/>
    <x v="1079"/>
    <n v="670.7"/>
    <n v="27.15"/>
    <n v="18.100000000000001"/>
  </r>
  <r>
    <x v="7"/>
    <x v="1"/>
    <x v="2"/>
    <x v="2"/>
    <x v="1196"/>
    <x v="1080"/>
    <n v="654.64"/>
    <n v="26.42"/>
    <n v="17.61"/>
  </r>
  <r>
    <x v="7"/>
    <x v="1"/>
    <x v="3"/>
    <x v="2"/>
    <x v="1197"/>
    <x v="1081"/>
    <n v="494.63"/>
    <n v="20"/>
    <n v="13.33"/>
  </r>
  <r>
    <x v="7"/>
    <x v="1"/>
    <x v="4"/>
    <x v="2"/>
    <x v="1198"/>
    <x v="1082"/>
    <n v="491.68"/>
    <n v="19.84"/>
    <n v="13.23"/>
  </r>
  <r>
    <x v="7"/>
    <x v="1"/>
    <x v="5"/>
    <x v="2"/>
    <x v="1199"/>
    <x v="1083"/>
    <n v="544.03"/>
    <n v="21.98"/>
    <n v="14.65"/>
  </r>
  <r>
    <x v="7"/>
    <x v="1"/>
    <x v="6"/>
    <x v="2"/>
    <x v="1200"/>
    <x v="1084"/>
    <n v="433.82"/>
    <n v="17.54"/>
    <n v="11.69"/>
  </r>
  <r>
    <x v="8"/>
    <x v="1"/>
    <x v="0"/>
    <x v="2"/>
    <x v="1201"/>
    <x v="1085"/>
    <n v="52.99"/>
    <n v="2.15"/>
    <n v="1.43"/>
  </r>
  <r>
    <x v="8"/>
    <x v="1"/>
    <x v="1"/>
    <x v="2"/>
    <x v="1202"/>
    <x v="1086"/>
    <n v="48.15"/>
    <n v="1.95"/>
    <n v="1.3"/>
  </r>
  <r>
    <x v="8"/>
    <x v="1"/>
    <x v="2"/>
    <x v="2"/>
    <x v="1203"/>
    <x v="1087"/>
    <n v="65.5"/>
    <n v="2.65"/>
    <n v="1.77"/>
  </r>
  <r>
    <x v="8"/>
    <x v="1"/>
    <x v="3"/>
    <x v="2"/>
    <x v="1204"/>
    <x v="1088"/>
    <n v="50.5"/>
    <n v="2.04"/>
    <n v="1.36"/>
  </r>
  <r>
    <x v="8"/>
    <x v="1"/>
    <x v="4"/>
    <x v="2"/>
    <x v="1205"/>
    <x v="1089"/>
    <n v="29.71"/>
    <n v="1.21"/>
    <n v="0.8"/>
  </r>
  <r>
    <x v="8"/>
    <x v="1"/>
    <x v="5"/>
    <x v="2"/>
    <x v="1206"/>
    <x v="1090"/>
    <n v="65.28"/>
    <n v="2.64"/>
    <n v="1.76"/>
  </r>
  <r>
    <x v="8"/>
    <x v="1"/>
    <x v="6"/>
    <x v="2"/>
    <x v="1207"/>
    <x v="1091"/>
    <n v="48.32"/>
    <n v="1.97"/>
    <n v="1.31"/>
  </r>
  <r>
    <x v="9"/>
    <x v="1"/>
    <x v="0"/>
    <x v="2"/>
    <x v="1208"/>
    <x v="1092"/>
    <n v="542.11"/>
    <n v="21.96"/>
    <n v="14.64"/>
  </r>
  <r>
    <x v="9"/>
    <x v="1"/>
    <x v="1"/>
    <x v="2"/>
    <x v="1209"/>
    <x v="1093"/>
    <n v="540.09"/>
    <n v="21.84"/>
    <n v="14.56"/>
  </r>
  <r>
    <x v="9"/>
    <x v="1"/>
    <x v="2"/>
    <x v="2"/>
    <x v="1210"/>
    <x v="1094"/>
    <n v="606.24"/>
    <n v="24.55"/>
    <n v="16.36"/>
  </r>
  <r>
    <x v="9"/>
    <x v="1"/>
    <x v="3"/>
    <x v="2"/>
    <x v="1211"/>
    <x v="1095"/>
    <n v="577"/>
    <n v="23.34"/>
    <n v="15.56"/>
  </r>
  <r>
    <x v="9"/>
    <x v="1"/>
    <x v="4"/>
    <x v="2"/>
    <x v="1212"/>
    <x v="1096"/>
    <n v="701.96"/>
    <n v="28.38"/>
    <n v="18.920000000000002"/>
  </r>
  <r>
    <x v="9"/>
    <x v="1"/>
    <x v="5"/>
    <x v="2"/>
    <x v="1213"/>
    <x v="1097"/>
    <n v="824.4"/>
    <n v="33.340000000000003"/>
    <n v="22.23"/>
  </r>
  <r>
    <x v="9"/>
    <x v="1"/>
    <x v="6"/>
    <x v="2"/>
    <x v="1214"/>
    <x v="1098"/>
    <n v="714.4"/>
    <n v="28.85"/>
    <n v="19.23"/>
  </r>
  <r>
    <x v="10"/>
    <x v="1"/>
    <x v="0"/>
    <x v="2"/>
    <x v="1215"/>
    <x v="1099"/>
    <n v="3909.94"/>
    <n v="158.47"/>
    <n v="105.65"/>
  </r>
  <r>
    <x v="10"/>
    <x v="1"/>
    <x v="1"/>
    <x v="2"/>
    <x v="1216"/>
    <x v="1100"/>
    <n v="3564.3"/>
    <n v="144.41999999999999"/>
    <n v="96.28"/>
  </r>
  <r>
    <x v="10"/>
    <x v="1"/>
    <x v="2"/>
    <x v="2"/>
    <x v="1217"/>
    <x v="1101"/>
    <n v="3704.98"/>
    <n v="150.15"/>
    <n v="100.1"/>
  </r>
  <r>
    <x v="10"/>
    <x v="1"/>
    <x v="3"/>
    <x v="2"/>
    <x v="1218"/>
    <x v="1102"/>
    <n v="4204.37"/>
    <n v="170.45"/>
    <n v="113.63"/>
  </r>
  <r>
    <x v="10"/>
    <x v="1"/>
    <x v="4"/>
    <x v="2"/>
    <x v="1219"/>
    <x v="1103"/>
    <n v="4324.82"/>
    <n v="175.19"/>
    <n v="116.79"/>
  </r>
  <r>
    <x v="10"/>
    <x v="1"/>
    <x v="5"/>
    <x v="2"/>
    <x v="1220"/>
    <x v="1104"/>
    <n v="4332.3"/>
    <n v="175.55"/>
    <n v="117.03"/>
  </r>
  <r>
    <x v="10"/>
    <x v="1"/>
    <x v="6"/>
    <x v="2"/>
    <x v="1221"/>
    <x v="1105"/>
    <n v="4622.17"/>
    <n v="187.32"/>
    <n v="124.88"/>
  </r>
  <r>
    <x v="11"/>
    <x v="1"/>
    <x v="0"/>
    <x v="2"/>
    <x v="7"/>
    <x v="7"/>
    <n v="0"/>
    <n v="0"/>
    <n v="0"/>
  </r>
  <r>
    <x v="11"/>
    <x v="1"/>
    <x v="1"/>
    <x v="2"/>
    <x v="7"/>
    <x v="7"/>
    <n v="0"/>
    <n v="0"/>
    <n v="0"/>
  </r>
  <r>
    <x v="11"/>
    <x v="1"/>
    <x v="2"/>
    <x v="2"/>
    <x v="7"/>
    <x v="7"/>
    <n v="0"/>
    <n v="0"/>
    <n v="0"/>
  </r>
  <r>
    <x v="11"/>
    <x v="1"/>
    <x v="3"/>
    <x v="2"/>
    <x v="7"/>
    <x v="7"/>
    <n v="0"/>
    <n v="0"/>
    <n v="0"/>
  </r>
  <r>
    <x v="11"/>
    <x v="1"/>
    <x v="4"/>
    <x v="2"/>
    <x v="7"/>
    <x v="7"/>
    <n v="0"/>
    <n v="0"/>
    <n v="0"/>
  </r>
  <r>
    <x v="11"/>
    <x v="1"/>
    <x v="5"/>
    <x v="2"/>
    <x v="7"/>
    <x v="7"/>
    <n v="0"/>
    <n v="0"/>
    <n v="0"/>
  </r>
  <r>
    <x v="11"/>
    <x v="1"/>
    <x v="6"/>
    <x v="2"/>
    <x v="7"/>
    <x v="7"/>
    <n v="0"/>
    <n v="0"/>
    <n v="0"/>
  </r>
  <r>
    <x v="12"/>
    <x v="1"/>
    <x v="0"/>
    <x v="2"/>
    <x v="1222"/>
    <x v="1106"/>
    <n v="37.5"/>
    <n v="3.53"/>
    <n v="1.01"/>
  </r>
  <r>
    <x v="12"/>
    <x v="1"/>
    <x v="1"/>
    <x v="2"/>
    <x v="1223"/>
    <x v="1107"/>
    <n v="31.54"/>
    <n v="2.97"/>
    <n v="0.85"/>
  </r>
  <r>
    <x v="12"/>
    <x v="1"/>
    <x v="2"/>
    <x v="2"/>
    <x v="1224"/>
    <x v="1108"/>
    <n v="42.88"/>
    <n v="4.04"/>
    <n v="1.1499999999999999"/>
  </r>
  <r>
    <x v="12"/>
    <x v="1"/>
    <x v="3"/>
    <x v="2"/>
    <x v="1225"/>
    <x v="1109"/>
    <n v="35.24"/>
    <n v="3.31"/>
    <n v="0.95"/>
  </r>
  <r>
    <x v="12"/>
    <x v="1"/>
    <x v="4"/>
    <x v="2"/>
    <x v="1226"/>
    <x v="1110"/>
    <n v="40.159999999999997"/>
    <n v="3.78"/>
    <n v="1.08"/>
  </r>
  <r>
    <x v="12"/>
    <x v="1"/>
    <x v="5"/>
    <x v="2"/>
    <x v="1227"/>
    <x v="1111"/>
    <n v="35.69"/>
    <n v="3.36"/>
    <n v="0.96"/>
  </r>
  <r>
    <x v="12"/>
    <x v="1"/>
    <x v="6"/>
    <x v="2"/>
    <x v="1228"/>
    <x v="1112"/>
    <n v="88.75"/>
    <n v="8.3800000000000008"/>
    <n v="2.39"/>
  </r>
  <r>
    <x v="13"/>
    <x v="1"/>
    <x v="0"/>
    <x v="2"/>
    <x v="1229"/>
    <x v="1113"/>
    <n v="363.11"/>
    <n v="14.63"/>
    <n v="9.76"/>
  </r>
  <r>
    <x v="13"/>
    <x v="1"/>
    <x v="1"/>
    <x v="2"/>
    <x v="1230"/>
    <x v="1114"/>
    <n v="322.63"/>
    <n v="13.02"/>
    <n v="8.68"/>
  </r>
  <r>
    <x v="13"/>
    <x v="1"/>
    <x v="2"/>
    <x v="2"/>
    <x v="1231"/>
    <x v="1115"/>
    <n v="330.78"/>
    <n v="13.35"/>
    <n v="8.9"/>
  </r>
  <r>
    <x v="13"/>
    <x v="1"/>
    <x v="3"/>
    <x v="2"/>
    <x v="1232"/>
    <x v="1116"/>
    <n v="412.24"/>
    <n v="16.62"/>
    <n v="11.08"/>
  </r>
  <r>
    <x v="13"/>
    <x v="1"/>
    <x v="4"/>
    <x v="2"/>
    <x v="1233"/>
    <x v="1117"/>
    <n v="445.84"/>
    <n v="17.96"/>
    <n v="11.98"/>
  </r>
  <r>
    <x v="13"/>
    <x v="1"/>
    <x v="5"/>
    <x v="2"/>
    <x v="1234"/>
    <x v="1118"/>
    <n v="447.99"/>
    <n v="18.05"/>
    <n v="12.03"/>
  </r>
  <r>
    <x v="13"/>
    <x v="1"/>
    <x v="6"/>
    <x v="2"/>
    <x v="1235"/>
    <x v="1119"/>
    <n v="479.54"/>
    <n v="19.32"/>
    <n v="12.88"/>
  </r>
  <r>
    <x v="14"/>
    <x v="1"/>
    <x v="0"/>
    <x v="2"/>
    <x v="1236"/>
    <x v="1120"/>
    <n v="39.950000000000003"/>
    <n v="1.61"/>
    <n v="1.08"/>
  </r>
  <r>
    <x v="14"/>
    <x v="1"/>
    <x v="1"/>
    <x v="2"/>
    <x v="1237"/>
    <x v="1121"/>
    <n v="48.01"/>
    <n v="1.94"/>
    <n v="1.29"/>
  </r>
  <r>
    <x v="14"/>
    <x v="1"/>
    <x v="2"/>
    <x v="2"/>
    <x v="1238"/>
    <x v="1122"/>
    <n v="59.63"/>
    <n v="2.41"/>
    <n v="1.61"/>
  </r>
  <r>
    <x v="14"/>
    <x v="1"/>
    <x v="3"/>
    <x v="2"/>
    <x v="1239"/>
    <x v="66"/>
    <n v="70.599999999999994"/>
    <n v="2.84"/>
    <n v="1.9"/>
  </r>
  <r>
    <x v="14"/>
    <x v="1"/>
    <x v="4"/>
    <x v="2"/>
    <x v="1240"/>
    <x v="1123"/>
    <n v="77.989999999999995"/>
    <n v="3.14"/>
    <n v="2.1"/>
  </r>
  <r>
    <x v="14"/>
    <x v="1"/>
    <x v="5"/>
    <x v="2"/>
    <x v="1241"/>
    <x v="1124"/>
    <n v="67.709999999999994"/>
    <n v="2.73"/>
    <n v="1.82"/>
  </r>
  <r>
    <x v="14"/>
    <x v="1"/>
    <x v="6"/>
    <x v="2"/>
    <x v="1242"/>
    <x v="1125"/>
    <n v="99.11"/>
    <n v="3.99"/>
    <n v="2.66"/>
  </r>
  <r>
    <x v="0"/>
    <x v="2"/>
    <x v="0"/>
    <x v="2"/>
    <x v="1243"/>
    <x v="1126"/>
    <n v="53.01"/>
    <n v="4.47"/>
    <n v="1.28"/>
  </r>
  <r>
    <x v="0"/>
    <x v="2"/>
    <x v="1"/>
    <x v="2"/>
    <x v="1244"/>
    <x v="1127"/>
    <n v="23.28"/>
    <n v="1.94"/>
    <n v="0.55000000000000004"/>
  </r>
  <r>
    <x v="0"/>
    <x v="2"/>
    <x v="2"/>
    <x v="2"/>
    <x v="1245"/>
    <x v="1128"/>
    <n v="40.159999999999997"/>
    <n v="3.36"/>
    <n v="0.96"/>
  </r>
  <r>
    <x v="0"/>
    <x v="2"/>
    <x v="3"/>
    <x v="2"/>
    <x v="1246"/>
    <x v="1129"/>
    <n v="59.52"/>
    <n v="5.04"/>
    <n v="1.44"/>
  </r>
  <r>
    <x v="0"/>
    <x v="2"/>
    <x v="4"/>
    <x v="2"/>
    <x v="1247"/>
    <x v="1130"/>
    <n v="70.94"/>
    <n v="6.25"/>
    <n v="1.83"/>
  </r>
  <r>
    <x v="0"/>
    <x v="2"/>
    <x v="5"/>
    <x v="2"/>
    <x v="1248"/>
    <x v="1131"/>
    <n v="65.48"/>
    <n v="5.8"/>
    <n v="1.7"/>
  </r>
  <r>
    <x v="0"/>
    <x v="2"/>
    <x v="6"/>
    <x v="2"/>
    <x v="1249"/>
    <x v="898"/>
    <n v="64.430000000000007"/>
    <n v="5.74"/>
    <n v="1.69"/>
  </r>
  <r>
    <x v="1"/>
    <x v="2"/>
    <x v="0"/>
    <x v="2"/>
    <x v="7"/>
    <x v="7"/>
    <n v="0"/>
    <n v="0"/>
    <n v="0"/>
  </r>
  <r>
    <x v="1"/>
    <x v="2"/>
    <x v="1"/>
    <x v="2"/>
    <x v="1250"/>
    <x v="1132"/>
    <n v="5.74"/>
    <n v="0.51"/>
    <n v="0.14000000000000001"/>
  </r>
  <r>
    <x v="1"/>
    <x v="2"/>
    <x v="2"/>
    <x v="2"/>
    <x v="7"/>
    <x v="7"/>
    <n v="0"/>
    <n v="0"/>
    <n v="0"/>
  </r>
  <r>
    <x v="1"/>
    <x v="2"/>
    <x v="3"/>
    <x v="2"/>
    <x v="7"/>
    <x v="7"/>
    <n v="0"/>
    <n v="0"/>
    <n v="0"/>
  </r>
  <r>
    <x v="1"/>
    <x v="2"/>
    <x v="4"/>
    <x v="2"/>
    <x v="7"/>
    <x v="7"/>
    <n v="0"/>
    <n v="0"/>
    <n v="0"/>
  </r>
  <r>
    <x v="1"/>
    <x v="2"/>
    <x v="5"/>
    <x v="2"/>
    <x v="7"/>
    <x v="7"/>
    <n v="0"/>
    <n v="0"/>
    <n v="0"/>
  </r>
  <r>
    <x v="1"/>
    <x v="2"/>
    <x v="6"/>
    <x v="2"/>
    <x v="7"/>
    <x v="7"/>
    <n v="0"/>
    <n v="0"/>
    <n v="0"/>
  </r>
  <r>
    <x v="2"/>
    <x v="2"/>
    <x v="0"/>
    <x v="2"/>
    <x v="1251"/>
    <x v="1133"/>
    <n v="29.35"/>
    <n v="2.42"/>
    <n v="0.69"/>
  </r>
  <r>
    <x v="2"/>
    <x v="2"/>
    <x v="1"/>
    <x v="2"/>
    <x v="1252"/>
    <x v="1134"/>
    <n v="54.7"/>
    <n v="4.5599999999999996"/>
    <n v="1.3"/>
  </r>
  <r>
    <x v="2"/>
    <x v="2"/>
    <x v="2"/>
    <x v="2"/>
    <x v="1253"/>
    <x v="1135"/>
    <n v="57.89"/>
    <n v="4.8"/>
    <n v="1.37"/>
  </r>
  <r>
    <x v="2"/>
    <x v="2"/>
    <x v="3"/>
    <x v="2"/>
    <x v="1254"/>
    <x v="1136"/>
    <n v="81.27"/>
    <n v="6.76"/>
    <n v="1.93"/>
  </r>
  <r>
    <x v="2"/>
    <x v="2"/>
    <x v="4"/>
    <x v="2"/>
    <x v="1255"/>
    <x v="1135"/>
    <n v="57.17"/>
    <n v="4.88"/>
    <n v="1.41"/>
  </r>
  <r>
    <x v="2"/>
    <x v="2"/>
    <x v="5"/>
    <x v="2"/>
    <x v="1256"/>
    <x v="1137"/>
    <n v="39.130000000000003"/>
    <n v="3.34"/>
    <n v="0.97"/>
  </r>
  <r>
    <x v="2"/>
    <x v="2"/>
    <x v="6"/>
    <x v="2"/>
    <x v="1257"/>
    <x v="1138"/>
    <n v="28.12"/>
    <n v="2.41"/>
    <n v="0.7"/>
  </r>
  <r>
    <x v="3"/>
    <x v="2"/>
    <x v="0"/>
    <x v="2"/>
    <x v="1258"/>
    <x v="1139"/>
    <n v="265.85000000000002"/>
    <n v="21.37"/>
    <n v="6.11"/>
  </r>
  <r>
    <x v="3"/>
    <x v="2"/>
    <x v="1"/>
    <x v="2"/>
    <x v="1259"/>
    <x v="1140"/>
    <n v="217.09"/>
    <n v="17.489999999999998"/>
    <n v="5"/>
  </r>
  <r>
    <x v="3"/>
    <x v="2"/>
    <x v="2"/>
    <x v="2"/>
    <x v="1260"/>
    <x v="1141"/>
    <n v="248.44"/>
    <n v="20.03"/>
    <n v="5.72"/>
  </r>
  <r>
    <x v="3"/>
    <x v="2"/>
    <x v="3"/>
    <x v="2"/>
    <x v="1261"/>
    <x v="1142"/>
    <n v="301.02"/>
    <n v="24.33"/>
    <n v="6.95"/>
  </r>
  <r>
    <x v="3"/>
    <x v="2"/>
    <x v="4"/>
    <x v="2"/>
    <x v="1262"/>
    <x v="1143"/>
    <n v="359.38"/>
    <n v="29.21"/>
    <n v="8.3800000000000008"/>
  </r>
  <r>
    <x v="3"/>
    <x v="2"/>
    <x v="5"/>
    <x v="2"/>
    <x v="1263"/>
    <x v="1144"/>
    <n v="313.39999999999998"/>
    <n v="25.7"/>
    <n v="7.39"/>
  </r>
  <r>
    <x v="3"/>
    <x v="2"/>
    <x v="6"/>
    <x v="2"/>
    <x v="1264"/>
    <x v="1145"/>
    <n v="307.73"/>
    <n v="25.05"/>
    <n v="7.19"/>
  </r>
  <r>
    <x v="4"/>
    <x v="2"/>
    <x v="0"/>
    <x v="2"/>
    <x v="1265"/>
    <x v="1146"/>
    <n v="13.99"/>
    <n v="1.1599999999999999"/>
    <n v="0.33"/>
  </r>
  <r>
    <x v="4"/>
    <x v="2"/>
    <x v="1"/>
    <x v="2"/>
    <x v="1266"/>
    <x v="718"/>
    <n v="9.14"/>
    <n v="0.75"/>
    <n v="0.22"/>
  </r>
  <r>
    <x v="4"/>
    <x v="2"/>
    <x v="2"/>
    <x v="2"/>
    <x v="1267"/>
    <x v="110"/>
    <n v="11.12"/>
    <n v="0.91"/>
    <n v="0.26"/>
  </r>
  <r>
    <x v="4"/>
    <x v="2"/>
    <x v="3"/>
    <x v="2"/>
    <x v="1268"/>
    <x v="658"/>
    <n v="20.37"/>
    <n v="1.72"/>
    <n v="0.5"/>
  </r>
  <r>
    <x v="4"/>
    <x v="2"/>
    <x v="4"/>
    <x v="2"/>
    <x v="1269"/>
    <x v="547"/>
    <n v="10.130000000000001"/>
    <n v="0.95"/>
    <n v="0.28999999999999998"/>
  </r>
  <r>
    <x v="4"/>
    <x v="2"/>
    <x v="5"/>
    <x v="2"/>
    <x v="1270"/>
    <x v="1146"/>
    <n v="14.12"/>
    <n v="1.28"/>
    <n v="0.39"/>
  </r>
  <r>
    <x v="4"/>
    <x v="2"/>
    <x v="6"/>
    <x v="2"/>
    <x v="1271"/>
    <x v="1147"/>
    <n v="18.5"/>
    <n v="1.65"/>
    <n v="0.49"/>
  </r>
  <r>
    <x v="5"/>
    <x v="2"/>
    <x v="0"/>
    <x v="2"/>
    <x v="1272"/>
    <x v="629"/>
    <n v="1.72"/>
    <n v="0.15"/>
    <n v="0.04"/>
  </r>
  <r>
    <x v="5"/>
    <x v="2"/>
    <x v="1"/>
    <x v="2"/>
    <x v="1273"/>
    <x v="578"/>
    <n v="2.5"/>
    <n v="0.2"/>
    <n v="0.06"/>
  </r>
  <r>
    <x v="5"/>
    <x v="2"/>
    <x v="2"/>
    <x v="2"/>
    <x v="1274"/>
    <x v="76"/>
    <n v="1.1100000000000001"/>
    <n v="0.1"/>
    <n v="0.03"/>
  </r>
  <r>
    <x v="5"/>
    <x v="2"/>
    <x v="3"/>
    <x v="2"/>
    <x v="1275"/>
    <x v="1148"/>
    <n v="23.14"/>
    <n v="1.89"/>
    <n v="0.54"/>
  </r>
  <r>
    <x v="5"/>
    <x v="2"/>
    <x v="4"/>
    <x v="2"/>
    <x v="1276"/>
    <x v="1149"/>
    <n v="46.2"/>
    <n v="4.04"/>
    <n v="1.19"/>
  </r>
  <r>
    <x v="5"/>
    <x v="2"/>
    <x v="5"/>
    <x v="2"/>
    <x v="1277"/>
    <x v="1150"/>
    <n v="59.08"/>
    <n v="5.23"/>
    <n v="1.55"/>
  </r>
  <r>
    <x v="5"/>
    <x v="2"/>
    <x v="6"/>
    <x v="2"/>
    <x v="1278"/>
    <x v="1151"/>
    <n v="70.11"/>
    <n v="5.88"/>
    <n v="1.71"/>
  </r>
  <r>
    <x v="6"/>
    <x v="2"/>
    <x v="0"/>
    <x v="2"/>
    <x v="1279"/>
    <x v="1152"/>
    <n v="91.01"/>
    <n v="7.79"/>
    <n v="2.23"/>
  </r>
  <r>
    <x v="6"/>
    <x v="2"/>
    <x v="1"/>
    <x v="2"/>
    <x v="1280"/>
    <x v="1153"/>
    <n v="87.44"/>
    <n v="7.5"/>
    <n v="2.14"/>
  </r>
  <r>
    <x v="6"/>
    <x v="2"/>
    <x v="2"/>
    <x v="2"/>
    <x v="1281"/>
    <x v="1154"/>
    <n v="104.63"/>
    <n v="8.9"/>
    <n v="2.54"/>
  </r>
  <r>
    <x v="6"/>
    <x v="2"/>
    <x v="3"/>
    <x v="2"/>
    <x v="1282"/>
    <x v="119"/>
    <n v="81.25"/>
    <n v="7.38"/>
    <n v="2.16"/>
  </r>
  <r>
    <x v="6"/>
    <x v="2"/>
    <x v="4"/>
    <x v="2"/>
    <x v="1283"/>
    <x v="1155"/>
    <n v="113.24"/>
    <n v="15.27"/>
    <n v="5.24"/>
  </r>
  <r>
    <x v="6"/>
    <x v="2"/>
    <x v="5"/>
    <x v="2"/>
    <x v="1284"/>
    <x v="1156"/>
    <n v="123.74"/>
    <n v="15.92"/>
    <n v="5.4"/>
  </r>
  <r>
    <x v="6"/>
    <x v="2"/>
    <x v="6"/>
    <x v="2"/>
    <x v="1285"/>
    <x v="1157"/>
    <n v="126.62"/>
    <n v="14.79"/>
    <n v="4.8600000000000003"/>
  </r>
  <r>
    <x v="7"/>
    <x v="2"/>
    <x v="0"/>
    <x v="2"/>
    <x v="1286"/>
    <x v="1158"/>
    <n v="235.04"/>
    <n v="8.68"/>
    <n v="5.79"/>
  </r>
  <r>
    <x v="7"/>
    <x v="2"/>
    <x v="1"/>
    <x v="2"/>
    <x v="1287"/>
    <x v="1159"/>
    <n v="605.12"/>
    <n v="22.68"/>
    <n v="15.12"/>
  </r>
  <r>
    <x v="7"/>
    <x v="2"/>
    <x v="2"/>
    <x v="2"/>
    <x v="1288"/>
    <x v="1160"/>
    <n v="615.33000000000004"/>
    <n v="23.42"/>
    <n v="15.61"/>
  </r>
  <r>
    <x v="7"/>
    <x v="2"/>
    <x v="3"/>
    <x v="2"/>
    <x v="1289"/>
    <x v="1161"/>
    <n v="559.37"/>
    <n v="21.52"/>
    <n v="14.44"/>
  </r>
  <r>
    <x v="7"/>
    <x v="2"/>
    <x v="4"/>
    <x v="2"/>
    <x v="1290"/>
    <x v="1162"/>
    <n v="450.2"/>
    <n v="20.149999999999999"/>
    <n v="14.68"/>
  </r>
  <r>
    <x v="7"/>
    <x v="2"/>
    <x v="5"/>
    <x v="2"/>
    <x v="1291"/>
    <x v="1163"/>
    <n v="571.45000000000005"/>
    <n v="24.66"/>
    <n v="17.739999999999998"/>
  </r>
  <r>
    <x v="7"/>
    <x v="2"/>
    <x v="6"/>
    <x v="2"/>
    <x v="1292"/>
    <x v="1164"/>
    <n v="613.89"/>
    <n v="26.53"/>
    <n v="19.100000000000001"/>
  </r>
  <r>
    <x v="8"/>
    <x v="2"/>
    <x v="0"/>
    <x v="2"/>
    <x v="1293"/>
    <x v="337"/>
    <n v="74"/>
    <n v="2.68"/>
    <n v="1.79"/>
  </r>
  <r>
    <x v="8"/>
    <x v="2"/>
    <x v="1"/>
    <x v="2"/>
    <x v="1294"/>
    <x v="1165"/>
    <n v="25.49"/>
    <n v="0.92"/>
    <n v="0.61"/>
  </r>
  <r>
    <x v="8"/>
    <x v="2"/>
    <x v="2"/>
    <x v="2"/>
    <x v="1295"/>
    <x v="500"/>
    <n v="32.94"/>
    <n v="1.1599999999999999"/>
    <n v="0.78"/>
  </r>
  <r>
    <x v="8"/>
    <x v="2"/>
    <x v="3"/>
    <x v="2"/>
    <x v="1296"/>
    <x v="1166"/>
    <n v="181.17"/>
    <n v="6.97"/>
    <n v="4.68"/>
  </r>
  <r>
    <x v="8"/>
    <x v="2"/>
    <x v="4"/>
    <x v="2"/>
    <x v="1297"/>
    <x v="1167"/>
    <n v="25.77"/>
    <n v="1.23"/>
    <n v="0.94"/>
  </r>
  <r>
    <x v="8"/>
    <x v="2"/>
    <x v="5"/>
    <x v="2"/>
    <x v="1298"/>
    <x v="1168"/>
    <n v="68.84"/>
    <n v="3.03"/>
    <n v="2.25"/>
  </r>
  <r>
    <x v="8"/>
    <x v="2"/>
    <x v="6"/>
    <x v="2"/>
    <x v="1299"/>
    <x v="1121"/>
    <n v="53.98"/>
    <n v="2.41"/>
    <n v="1.79"/>
  </r>
  <r>
    <x v="9"/>
    <x v="2"/>
    <x v="0"/>
    <x v="2"/>
    <x v="1300"/>
    <x v="1139"/>
    <n v="248.8"/>
    <n v="9.16"/>
    <n v="6.11"/>
  </r>
  <r>
    <x v="9"/>
    <x v="2"/>
    <x v="1"/>
    <x v="2"/>
    <x v="1301"/>
    <x v="788"/>
    <n v="350.96"/>
    <n v="13.09"/>
    <n v="8.73"/>
  </r>
  <r>
    <x v="9"/>
    <x v="2"/>
    <x v="2"/>
    <x v="2"/>
    <x v="1302"/>
    <x v="1169"/>
    <n v="345.96"/>
    <n v="12.92"/>
    <n v="8.6199999999999992"/>
  </r>
  <r>
    <x v="9"/>
    <x v="2"/>
    <x v="3"/>
    <x v="2"/>
    <x v="1303"/>
    <x v="1170"/>
    <n v="236.5"/>
    <n v="8.66"/>
    <n v="5.77"/>
  </r>
  <r>
    <x v="9"/>
    <x v="2"/>
    <x v="4"/>
    <x v="2"/>
    <x v="1304"/>
    <x v="1171"/>
    <n v="162.24"/>
    <n v="6.57"/>
    <n v="4.6500000000000004"/>
  </r>
  <r>
    <x v="9"/>
    <x v="2"/>
    <x v="5"/>
    <x v="2"/>
    <x v="1305"/>
    <x v="1172"/>
    <n v="227.45"/>
    <n v="9.24"/>
    <n v="6.55"/>
  </r>
  <r>
    <x v="9"/>
    <x v="2"/>
    <x v="6"/>
    <x v="2"/>
    <x v="1306"/>
    <x v="1173"/>
    <n v="278.99"/>
    <n v="11.07"/>
    <n v="7.79"/>
  </r>
  <r>
    <x v="10"/>
    <x v="2"/>
    <x v="0"/>
    <x v="2"/>
    <x v="1307"/>
    <x v="1174"/>
    <n v="209.36"/>
    <n v="8.19"/>
    <n v="5.46"/>
  </r>
  <r>
    <x v="10"/>
    <x v="2"/>
    <x v="1"/>
    <x v="2"/>
    <x v="1308"/>
    <x v="1175"/>
    <n v="164.09"/>
    <n v="6.27"/>
    <n v="4.18"/>
  </r>
  <r>
    <x v="10"/>
    <x v="2"/>
    <x v="2"/>
    <x v="2"/>
    <x v="1309"/>
    <x v="121"/>
    <n v="94.62"/>
    <n v="3.61"/>
    <n v="2.41"/>
  </r>
  <r>
    <x v="10"/>
    <x v="2"/>
    <x v="3"/>
    <x v="2"/>
    <x v="1310"/>
    <x v="1176"/>
    <n v="113.7"/>
    <n v="4.28"/>
    <n v="2.85"/>
  </r>
  <r>
    <x v="10"/>
    <x v="2"/>
    <x v="4"/>
    <x v="2"/>
    <x v="1311"/>
    <x v="1177"/>
    <n v="19.760000000000002"/>
    <n v="0.94"/>
    <n v="0.69"/>
  </r>
  <r>
    <x v="10"/>
    <x v="2"/>
    <x v="5"/>
    <x v="2"/>
    <x v="1312"/>
    <x v="1178"/>
    <n v="22.92"/>
    <n v="1.22"/>
    <n v="0.93"/>
  </r>
  <r>
    <x v="10"/>
    <x v="2"/>
    <x v="6"/>
    <x v="2"/>
    <x v="1313"/>
    <x v="1179"/>
    <n v="124.76"/>
    <n v="4.97"/>
    <n v="3.41"/>
  </r>
  <r>
    <x v="11"/>
    <x v="2"/>
    <x v="0"/>
    <x v="2"/>
    <x v="7"/>
    <x v="7"/>
    <n v="0"/>
    <n v="0"/>
    <n v="0"/>
  </r>
  <r>
    <x v="11"/>
    <x v="2"/>
    <x v="1"/>
    <x v="2"/>
    <x v="7"/>
    <x v="7"/>
    <n v="0"/>
    <n v="0"/>
    <n v="0"/>
  </r>
  <r>
    <x v="11"/>
    <x v="2"/>
    <x v="2"/>
    <x v="2"/>
    <x v="7"/>
    <x v="7"/>
    <n v="0"/>
    <n v="0"/>
    <n v="0"/>
  </r>
  <r>
    <x v="11"/>
    <x v="2"/>
    <x v="3"/>
    <x v="2"/>
    <x v="7"/>
    <x v="7"/>
    <n v="0"/>
    <n v="0"/>
    <n v="0"/>
  </r>
  <r>
    <x v="11"/>
    <x v="2"/>
    <x v="4"/>
    <x v="2"/>
    <x v="7"/>
    <x v="7"/>
    <n v="0"/>
    <n v="0"/>
    <n v="0"/>
  </r>
  <r>
    <x v="11"/>
    <x v="2"/>
    <x v="5"/>
    <x v="2"/>
    <x v="7"/>
    <x v="7"/>
    <n v="0"/>
    <n v="0"/>
    <n v="0"/>
  </r>
  <r>
    <x v="11"/>
    <x v="2"/>
    <x v="6"/>
    <x v="2"/>
    <x v="7"/>
    <x v="7"/>
    <n v="0"/>
    <n v="0"/>
    <n v="0"/>
  </r>
  <r>
    <x v="12"/>
    <x v="2"/>
    <x v="0"/>
    <x v="2"/>
    <x v="1314"/>
    <x v="393"/>
    <n v="12.68"/>
    <n v="1.04"/>
    <n v="0.3"/>
  </r>
  <r>
    <x v="12"/>
    <x v="2"/>
    <x v="1"/>
    <x v="2"/>
    <x v="1315"/>
    <x v="22"/>
    <n v="10.79"/>
    <n v="0.88"/>
    <n v="0.25"/>
  </r>
  <r>
    <x v="12"/>
    <x v="2"/>
    <x v="2"/>
    <x v="2"/>
    <x v="1316"/>
    <x v="24"/>
    <n v="15.13"/>
    <n v="1.24"/>
    <n v="0.35"/>
  </r>
  <r>
    <x v="12"/>
    <x v="2"/>
    <x v="3"/>
    <x v="2"/>
    <x v="1317"/>
    <x v="1180"/>
    <n v="4.84"/>
    <n v="0.4"/>
    <n v="0.11"/>
  </r>
  <r>
    <x v="12"/>
    <x v="2"/>
    <x v="4"/>
    <x v="2"/>
    <x v="1318"/>
    <x v="27"/>
    <n v="1.33"/>
    <n v="0.11"/>
    <n v="0.03"/>
  </r>
  <r>
    <x v="12"/>
    <x v="2"/>
    <x v="5"/>
    <x v="2"/>
    <x v="1319"/>
    <x v="542"/>
    <n v="7.69"/>
    <n v="0.66"/>
    <n v="0.19"/>
  </r>
  <r>
    <x v="12"/>
    <x v="2"/>
    <x v="6"/>
    <x v="2"/>
    <x v="1320"/>
    <x v="1181"/>
    <n v="8.99"/>
    <n v="0.79"/>
    <n v="0.23"/>
  </r>
  <r>
    <x v="13"/>
    <x v="2"/>
    <x v="0"/>
    <x v="2"/>
    <x v="1321"/>
    <x v="1182"/>
    <n v="90.31"/>
    <n v="7.37"/>
    <n v="2.11"/>
  </r>
  <r>
    <x v="13"/>
    <x v="2"/>
    <x v="1"/>
    <x v="2"/>
    <x v="1322"/>
    <x v="1183"/>
    <n v="189.51"/>
    <n v="15.99"/>
    <n v="4.57"/>
  </r>
  <r>
    <x v="13"/>
    <x v="2"/>
    <x v="2"/>
    <x v="2"/>
    <x v="1323"/>
    <x v="1184"/>
    <n v="188.78"/>
    <n v="15.91"/>
    <n v="4.55"/>
  </r>
  <r>
    <x v="13"/>
    <x v="2"/>
    <x v="3"/>
    <x v="2"/>
    <x v="1324"/>
    <x v="1185"/>
    <n v="212.93"/>
    <n v="18.77"/>
    <n v="5.51"/>
  </r>
  <r>
    <x v="13"/>
    <x v="2"/>
    <x v="4"/>
    <x v="2"/>
    <x v="1325"/>
    <x v="1186"/>
    <n v="324.52999999999997"/>
    <n v="40.11"/>
    <n v="13.55"/>
  </r>
  <r>
    <x v="13"/>
    <x v="2"/>
    <x v="5"/>
    <x v="2"/>
    <x v="1326"/>
    <x v="1187"/>
    <n v="215.97"/>
    <n v="29.59"/>
    <n v="10.29"/>
  </r>
  <r>
    <x v="13"/>
    <x v="2"/>
    <x v="6"/>
    <x v="2"/>
    <x v="1327"/>
    <x v="1188"/>
    <n v="215.85"/>
    <n v="31.32"/>
    <n v="11.06"/>
  </r>
  <r>
    <x v="14"/>
    <x v="2"/>
    <x v="0"/>
    <x v="2"/>
    <x v="1328"/>
    <x v="1189"/>
    <n v="100.11"/>
    <n v="8.36"/>
    <n v="2.39"/>
  </r>
  <r>
    <x v="14"/>
    <x v="2"/>
    <x v="1"/>
    <x v="2"/>
    <x v="1329"/>
    <x v="1190"/>
    <n v="74.180000000000007"/>
    <n v="6.24"/>
    <n v="1.78"/>
  </r>
  <r>
    <x v="14"/>
    <x v="2"/>
    <x v="2"/>
    <x v="2"/>
    <x v="1330"/>
    <x v="1191"/>
    <n v="106.63"/>
    <n v="8.86"/>
    <n v="2.5299999999999998"/>
  </r>
  <r>
    <x v="14"/>
    <x v="2"/>
    <x v="3"/>
    <x v="2"/>
    <x v="1331"/>
    <x v="1192"/>
    <n v="98.42"/>
    <n v="8.2799999999999994"/>
    <n v="2.37"/>
  </r>
  <r>
    <x v="14"/>
    <x v="2"/>
    <x v="4"/>
    <x v="2"/>
    <x v="1332"/>
    <x v="1193"/>
    <n v="99.61"/>
    <n v="9.85"/>
    <n v="3.04"/>
  </r>
  <r>
    <x v="14"/>
    <x v="2"/>
    <x v="5"/>
    <x v="2"/>
    <x v="1333"/>
    <x v="1194"/>
    <n v="209.25"/>
    <n v="19.39"/>
    <n v="5.88"/>
  </r>
  <r>
    <x v="14"/>
    <x v="2"/>
    <x v="6"/>
    <x v="2"/>
    <x v="1334"/>
    <x v="1195"/>
    <n v="241.41"/>
    <n v="22.26"/>
    <n v="6.76"/>
  </r>
  <r>
    <x v="0"/>
    <x v="3"/>
    <x v="0"/>
    <x v="2"/>
    <x v="1335"/>
    <x v="1196"/>
    <n v="1453.8"/>
    <n v="222.57"/>
    <n v="133.56"/>
  </r>
  <r>
    <x v="0"/>
    <x v="3"/>
    <x v="1"/>
    <x v="2"/>
    <x v="1336"/>
    <x v="1197"/>
    <n v="1514.18"/>
    <n v="231.46"/>
    <n v="138.72"/>
  </r>
  <r>
    <x v="0"/>
    <x v="3"/>
    <x v="2"/>
    <x v="2"/>
    <x v="1337"/>
    <x v="1198"/>
    <n v="1098.03"/>
    <n v="167.65"/>
    <n v="100.37"/>
  </r>
  <r>
    <x v="0"/>
    <x v="3"/>
    <x v="3"/>
    <x v="2"/>
    <x v="1338"/>
    <x v="1199"/>
    <n v="1182.26"/>
    <n v="180.8"/>
    <n v="108.35"/>
  </r>
  <r>
    <x v="0"/>
    <x v="3"/>
    <x v="4"/>
    <x v="2"/>
    <x v="1339"/>
    <x v="1200"/>
    <n v="1057.75"/>
    <n v="163.49"/>
    <n v="97.88"/>
  </r>
  <r>
    <x v="0"/>
    <x v="3"/>
    <x v="5"/>
    <x v="2"/>
    <x v="1340"/>
    <x v="1201"/>
    <n v="1274.44"/>
    <n v="197.13"/>
    <n v="117.26"/>
  </r>
  <r>
    <x v="0"/>
    <x v="3"/>
    <x v="6"/>
    <x v="2"/>
    <x v="1341"/>
    <x v="1202"/>
    <n v="1507"/>
    <n v="232.31"/>
    <n v="139.04"/>
  </r>
  <r>
    <x v="1"/>
    <x v="3"/>
    <x v="0"/>
    <x v="2"/>
    <x v="1342"/>
    <x v="1203"/>
    <n v="10.97"/>
    <n v="1.65"/>
    <n v="0.97"/>
  </r>
  <r>
    <x v="1"/>
    <x v="3"/>
    <x v="1"/>
    <x v="2"/>
    <x v="1343"/>
    <x v="1204"/>
    <n v="41.47"/>
    <n v="6.17"/>
    <n v="3.61"/>
  </r>
  <r>
    <x v="1"/>
    <x v="3"/>
    <x v="2"/>
    <x v="2"/>
    <x v="1344"/>
    <x v="1205"/>
    <n v="55.67"/>
    <n v="8.2100000000000009"/>
    <n v="4.76"/>
  </r>
  <r>
    <x v="1"/>
    <x v="3"/>
    <x v="3"/>
    <x v="2"/>
    <x v="1345"/>
    <x v="174"/>
    <n v="47.55"/>
    <n v="7.17"/>
    <n v="4.2"/>
  </r>
  <r>
    <x v="1"/>
    <x v="3"/>
    <x v="4"/>
    <x v="2"/>
    <x v="1346"/>
    <x v="1206"/>
    <n v="42.32"/>
    <n v="6.73"/>
    <n v="3.85"/>
  </r>
  <r>
    <x v="1"/>
    <x v="3"/>
    <x v="5"/>
    <x v="2"/>
    <x v="1347"/>
    <x v="108"/>
    <n v="35.619999999999997"/>
    <n v="5.59"/>
    <n v="3.21"/>
  </r>
  <r>
    <x v="1"/>
    <x v="3"/>
    <x v="6"/>
    <x v="2"/>
    <x v="1348"/>
    <x v="267"/>
    <n v="24.73"/>
    <n v="3.91"/>
    <n v="2.21"/>
  </r>
  <r>
    <x v="2"/>
    <x v="3"/>
    <x v="0"/>
    <x v="2"/>
    <x v="1349"/>
    <x v="1207"/>
    <n v="875.48"/>
    <n v="134.91"/>
    <n v="81.42"/>
  </r>
  <r>
    <x v="2"/>
    <x v="3"/>
    <x v="1"/>
    <x v="2"/>
    <x v="1350"/>
    <x v="808"/>
    <n v="1042.94"/>
    <n v="160.76"/>
    <n v="97.04"/>
  </r>
  <r>
    <x v="2"/>
    <x v="3"/>
    <x v="2"/>
    <x v="2"/>
    <x v="1351"/>
    <x v="1208"/>
    <n v="979.96"/>
    <n v="151.16999999999999"/>
    <n v="91.31"/>
  </r>
  <r>
    <x v="2"/>
    <x v="3"/>
    <x v="3"/>
    <x v="2"/>
    <x v="1352"/>
    <x v="1209"/>
    <n v="789.2"/>
    <n v="121.76"/>
    <n v="73.55"/>
  </r>
  <r>
    <x v="2"/>
    <x v="3"/>
    <x v="4"/>
    <x v="2"/>
    <x v="1353"/>
    <x v="1210"/>
    <n v="640.82000000000005"/>
    <n v="99.09"/>
    <n v="59.79"/>
  </r>
  <r>
    <x v="2"/>
    <x v="3"/>
    <x v="5"/>
    <x v="2"/>
    <x v="1354"/>
    <x v="1211"/>
    <n v="958.28"/>
    <n v="148.08000000000001"/>
    <n v="89.47"/>
  </r>
  <r>
    <x v="2"/>
    <x v="3"/>
    <x v="6"/>
    <x v="2"/>
    <x v="1355"/>
    <x v="1212"/>
    <n v="990.94"/>
    <n v="153.33000000000001"/>
    <n v="92.64"/>
  </r>
  <r>
    <x v="3"/>
    <x v="3"/>
    <x v="0"/>
    <x v="2"/>
    <x v="1356"/>
    <x v="41"/>
    <n v="152.5"/>
    <n v="8.4600000000000009"/>
    <n v="2.42"/>
  </r>
  <r>
    <x v="3"/>
    <x v="3"/>
    <x v="1"/>
    <x v="2"/>
    <x v="1357"/>
    <x v="1213"/>
    <n v="278.58"/>
    <n v="15.11"/>
    <n v="4.32"/>
  </r>
  <r>
    <x v="3"/>
    <x v="3"/>
    <x v="2"/>
    <x v="2"/>
    <x v="1358"/>
    <x v="1214"/>
    <n v="400.26"/>
    <n v="21.62"/>
    <n v="6.18"/>
  </r>
  <r>
    <x v="3"/>
    <x v="3"/>
    <x v="3"/>
    <x v="2"/>
    <x v="1359"/>
    <x v="1215"/>
    <n v="398.46"/>
    <n v="21.91"/>
    <n v="6.26"/>
  </r>
  <r>
    <x v="3"/>
    <x v="3"/>
    <x v="4"/>
    <x v="2"/>
    <x v="1360"/>
    <x v="1216"/>
    <n v="727.72"/>
    <n v="40"/>
    <n v="11.44"/>
  </r>
  <r>
    <x v="3"/>
    <x v="3"/>
    <x v="5"/>
    <x v="2"/>
    <x v="1361"/>
    <x v="1217"/>
    <n v="530.27"/>
    <n v="29.28"/>
    <n v="8.3800000000000008"/>
  </r>
  <r>
    <x v="3"/>
    <x v="3"/>
    <x v="6"/>
    <x v="2"/>
    <x v="1362"/>
    <x v="1218"/>
    <n v="370.22"/>
    <n v="20.32"/>
    <n v="5.81"/>
  </r>
  <r>
    <x v="4"/>
    <x v="3"/>
    <x v="0"/>
    <x v="2"/>
    <x v="1363"/>
    <x v="1219"/>
    <n v="66.239999999999995"/>
    <n v="10.35"/>
    <n v="6.33"/>
  </r>
  <r>
    <x v="4"/>
    <x v="3"/>
    <x v="1"/>
    <x v="2"/>
    <x v="1364"/>
    <x v="1220"/>
    <n v="18.579999999999998"/>
    <n v="2.9"/>
    <n v="1.77"/>
  </r>
  <r>
    <x v="4"/>
    <x v="3"/>
    <x v="2"/>
    <x v="2"/>
    <x v="7"/>
    <x v="7"/>
    <n v="0"/>
    <n v="0"/>
    <n v="0"/>
  </r>
  <r>
    <x v="4"/>
    <x v="3"/>
    <x v="3"/>
    <x v="2"/>
    <x v="7"/>
    <x v="7"/>
    <n v="0"/>
    <n v="0"/>
    <n v="0"/>
  </r>
  <r>
    <x v="4"/>
    <x v="3"/>
    <x v="4"/>
    <x v="2"/>
    <x v="7"/>
    <x v="7"/>
    <n v="0"/>
    <n v="0"/>
    <n v="0"/>
  </r>
  <r>
    <x v="4"/>
    <x v="3"/>
    <x v="5"/>
    <x v="2"/>
    <x v="7"/>
    <x v="7"/>
    <n v="0"/>
    <n v="0"/>
    <n v="0"/>
  </r>
  <r>
    <x v="4"/>
    <x v="3"/>
    <x v="6"/>
    <x v="2"/>
    <x v="7"/>
    <x v="7"/>
    <n v="0"/>
    <n v="0"/>
    <n v="0"/>
  </r>
  <r>
    <x v="5"/>
    <x v="3"/>
    <x v="0"/>
    <x v="2"/>
    <x v="1365"/>
    <x v="1221"/>
    <n v="27.15"/>
    <n v="3.59"/>
    <n v="1.86"/>
  </r>
  <r>
    <x v="5"/>
    <x v="3"/>
    <x v="1"/>
    <x v="2"/>
    <x v="1366"/>
    <x v="1222"/>
    <n v="5.13"/>
    <n v="0.74"/>
    <n v="0.42"/>
  </r>
  <r>
    <x v="5"/>
    <x v="3"/>
    <x v="2"/>
    <x v="2"/>
    <x v="1367"/>
    <x v="523"/>
    <n v="11.49"/>
    <n v="1.5"/>
    <n v="0.76"/>
  </r>
  <r>
    <x v="5"/>
    <x v="3"/>
    <x v="3"/>
    <x v="2"/>
    <x v="1368"/>
    <x v="1223"/>
    <n v="26.25"/>
    <n v="3.79"/>
    <n v="2.16"/>
  </r>
  <r>
    <x v="5"/>
    <x v="3"/>
    <x v="4"/>
    <x v="2"/>
    <x v="1369"/>
    <x v="571"/>
    <n v="14.56"/>
    <n v="2.15"/>
    <n v="1.1299999999999999"/>
  </r>
  <r>
    <x v="5"/>
    <x v="3"/>
    <x v="5"/>
    <x v="2"/>
    <x v="1370"/>
    <x v="466"/>
    <n v="5.36"/>
    <n v="0.78"/>
    <n v="0.42"/>
  </r>
  <r>
    <x v="5"/>
    <x v="3"/>
    <x v="6"/>
    <x v="2"/>
    <x v="1371"/>
    <x v="542"/>
    <n v="9.31"/>
    <n v="1.36"/>
    <n v="0.72"/>
  </r>
  <r>
    <x v="6"/>
    <x v="3"/>
    <x v="0"/>
    <x v="2"/>
    <x v="7"/>
    <x v="7"/>
    <n v="0"/>
    <n v="0"/>
    <n v="0"/>
  </r>
  <r>
    <x v="6"/>
    <x v="3"/>
    <x v="1"/>
    <x v="2"/>
    <x v="7"/>
    <x v="7"/>
    <n v="0"/>
    <n v="0"/>
    <n v="0"/>
  </r>
  <r>
    <x v="6"/>
    <x v="3"/>
    <x v="2"/>
    <x v="2"/>
    <x v="7"/>
    <x v="7"/>
    <n v="0"/>
    <n v="0"/>
    <n v="0"/>
  </r>
  <r>
    <x v="6"/>
    <x v="3"/>
    <x v="3"/>
    <x v="2"/>
    <x v="7"/>
    <x v="7"/>
    <n v="0"/>
    <n v="0"/>
    <n v="0"/>
  </r>
  <r>
    <x v="6"/>
    <x v="3"/>
    <x v="4"/>
    <x v="2"/>
    <x v="7"/>
    <x v="7"/>
    <n v="0"/>
    <n v="0"/>
    <n v="0"/>
  </r>
  <r>
    <x v="6"/>
    <x v="3"/>
    <x v="5"/>
    <x v="2"/>
    <x v="7"/>
    <x v="7"/>
    <n v="0"/>
    <n v="0"/>
    <n v="0"/>
  </r>
  <r>
    <x v="6"/>
    <x v="3"/>
    <x v="6"/>
    <x v="2"/>
    <x v="7"/>
    <x v="7"/>
    <n v="0"/>
    <n v="0"/>
    <n v="0"/>
  </r>
  <r>
    <x v="7"/>
    <x v="3"/>
    <x v="0"/>
    <x v="2"/>
    <x v="7"/>
    <x v="7"/>
    <n v="0"/>
    <n v="0"/>
    <n v="0"/>
  </r>
  <r>
    <x v="7"/>
    <x v="3"/>
    <x v="1"/>
    <x v="2"/>
    <x v="7"/>
    <x v="7"/>
    <n v="0"/>
    <n v="0"/>
    <n v="0"/>
  </r>
  <r>
    <x v="7"/>
    <x v="3"/>
    <x v="2"/>
    <x v="2"/>
    <x v="7"/>
    <x v="7"/>
    <n v="0"/>
    <n v="0"/>
    <n v="0"/>
  </r>
  <r>
    <x v="7"/>
    <x v="3"/>
    <x v="3"/>
    <x v="2"/>
    <x v="7"/>
    <x v="7"/>
    <n v="0"/>
    <n v="0"/>
    <n v="0"/>
  </r>
  <r>
    <x v="7"/>
    <x v="3"/>
    <x v="4"/>
    <x v="2"/>
    <x v="7"/>
    <x v="7"/>
    <n v="0"/>
    <n v="0"/>
    <n v="0"/>
  </r>
  <r>
    <x v="7"/>
    <x v="3"/>
    <x v="5"/>
    <x v="2"/>
    <x v="7"/>
    <x v="7"/>
    <n v="0"/>
    <n v="0"/>
    <n v="0"/>
  </r>
  <r>
    <x v="7"/>
    <x v="3"/>
    <x v="6"/>
    <x v="2"/>
    <x v="1372"/>
    <x v="1224"/>
    <n v="8.7100000000000009"/>
    <n v="0.69"/>
    <n v="1.22"/>
  </r>
  <r>
    <x v="8"/>
    <x v="3"/>
    <x v="0"/>
    <x v="2"/>
    <x v="1373"/>
    <x v="1225"/>
    <n v="96.62"/>
    <n v="8.24"/>
    <n v="2.35"/>
  </r>
  <r>
    <x v="8"/>
    <x v="3"/>
    <x v="1"/>
    <x v="2"/>
    <x v="1374"/>
    <x v="1226"/>
    <n v="30.01"/>
    <n v="2.5499999999999998"/>
    <n v="0.73"/>
  </r>
  <r>
    <x v="8"/>
    <x v="3"/>
    <x v="2"/>
    <x v="2"/>
    <x v="1375"/>
    <x v="1227"/>
    <n v="63.53"/>
    <n v="5.28"/>
    <n v="1.51"/>
  </r>
  <r>
    <x v="8"/>
    <x v="3"/>
    <x v="3"/>
    <x v="2"/>
    <x v="1376"/>
    <x v="1228"/>
    <n v="86.54"/>
    <n v="7.39"/>
    <n v="2.11"/>
  </r>
  <r>
    <x v="8"/>
    <x v="3"/>
    <x v="4"/>
    <x v="2"/>
    <x v="1377"/>
    <x v="1229"/>
    <n v="45.11"/>
    <n v="4.72"/>
    <n v="1.5"/>
  </r>
  <r>
    <x v="8"/>
    <x v="3"/>
    <x v="5"/>
    <x v="2"/>
    <x v="7"/>
    <x v="7"/>
    <n v="0"/>
    <n v="0"/>
    <n v="0"/>
  </r>
  <r>
    <x v="8"/>
    <x v="3"/>
    <x v="6"/>
    <x v="2"/>
    <x v="1378"/>
    <x v="1230"/>
    <n v="23.12"/>
    <n v="2.06"/>
    <n v="0.62"/>
  </r>
  <r>
    <x v="9"/>
    <x v="3"/>
    <x v="0"/>
    <x v="2"/>
    <x v="1379"/>
    <x v="1231"/>
    <n v="189.28"/>
    <n v="15.81"/>
    <n v="4.5199999999999996"/>
  </r>
  <r>
    <x v="9"/>
    <x v="3"/>
    <x v="1"/>
    <x v="2"/>
    <x v="1380"/>
    <x v="1232"/>
    <n v="107.98"/>
    <n v="8.92"/>
    <n v="2.5499999999999998"/>
  </r>
  <r>
    <x v="9"/>
    <x v="3"/>
    <x v="2"/>
    <x v="2"/>
    <x v="1381"/>
    <x v="1233"/>
    <n v="229.83"/>
    <n v="18.97"/>
    <n v="5.42"/>
  </r>
  <r>
    <x v="9"/>
    <x v="3"/>
    <x v="3"/>
    <x v="2"/>
    <x v="1382"/>
    <x v="1234"/>
    <n v="245.65"/>
    <n v="20.8"/>
    <n v="5.98"/>
  </r>
  <r>
    <x v="9"/>
    <x v="3"/>
    <x v="4"/>
    <x v="2"/>
    <x v="1383"/>
    <x v="1235"/>
    <n v="244.22"/>
    <n v="21.55"/>
    <n v="6.34"/>
  </r>
  <r>
    <x v="9"/>
    <x v="3"/>
    <x v="5"/>
    <x v="2"/>
    <x v="1384"/>
    <x v="1236"/>
    <n v="293.93"/>
    <n v="25.51"/>
    <n v="7.38"/>
  </r>
  <r>
    <x v="9"/>
    <x v="3"/>
    <x v="6"/>
    <x v="2"/>
    <x v="1385"/>
    <x v="1237"/>
    <n v="122.49"/>
    <n v="10.23"/>
    <n v="2.95"/>
  </r>
  <r>
    <x v="10"/>
    <x v="3"/>
    <x v="0"/>
    <x v="2"/>
    <x v="7"/>
    <x v="7"/>
    <n v="0"/>
    <n v="0"/>
    <n v="0"/>
  </r>
  <r>
    <x v="10"/>
    <x v="3"/>
    <x v="1"/>
    <x v="2"/>
    <x v="7"/>
    <x v="7"/>
    <n v="0"/>
    <n v="0"/>
    <n v="0"/>
  </r>
  <r>
    <x v="10"/>
    <x v="3"/>
    <x v="2"/>
    <x v="2"/>
    <x v="7"/>
    <x v="7"/>
    <n v="0"/>
    <n v="0"/>
    <n v="0"/>
  </r>
  <r>
    <x v="10"/>
    <x v="3"/>
    <x v="3"/>
    <x v="2"/>
    <x v="7"/>
    <x v="7"/>
    <n v="0"/>
    <n v="0"/>
    <n v="0"/>
  </r>
  <r>
    <x v="10"/>
    <x v="3"/>
    <x v="4"/>
    <x v="2"/>
    <x v="7"/>
    <x v="7"/>
    <n v="0"/>
    <n v="0"/>
    <n v="0"/>
  </r>
  <r>
    <x v="10"/>
    <x v="3"/>
    <x v="5"/>
    <x v="2"/>
    <x v="7"/>
    <x v="7"/>
    <n v="0"/>
    <n v="0"/>
    <n v="0"/>
  </r>
  <r>
    <x v="10"/>
    <x v="3"/>
    <x v="6"/>
    <x v="2"/>
    <x v="7"/>
    <x v="7"/>
    <n v="0"/>
    <n v="0"/>
    <n v="0"/>
  </r>
  <r>
    <x v="11"/>
    <x v="3"/>
    <x v="0"/>
    <x v="2"/>
    <x v="1386"/>
    <x v="718"/>
    <n v="13.29"/>
    <n v="2.02"/>
    <n v="1.2"/>
  </r>
  <r>
    <x v="11"/>
    <x v="3"/>
    <x v="1"/>
    <x v="2"/>
    <x v="1387"/>
    <x v="1238"/>
    <n v="13.8"/>
    <n v="2.12"/>
    <n v="1.27"/>
  </r>
  <r>
    <x v="11"/>
    <x v="3"/>
    <x v="2"/>
    <x v="2"/>
    <x v="1388"/>
    <x v="1239"/>
    <n v="24.11"/>
    <n v="3.72"/>
    <n v="2.2400000000000002"/>
  </r>
  <r>
    <x v="11"/>
    <x v="3"/>
    <x v="3"/>
    <x v="2"/>
    <x v="1389"/>
    <x v="1240"/>
    <n v="45.46"/>
    <n v="6.97"/>
    <n v="4.1900000000000004"/>
  </r>
  <r>
    <x v="11"/>
    <x v="3"/>
    <x v="4"/>
    <x v="2"/>
    <x v="1390"/>
    <x v="1241"/>
    <n v="7.15"/>
    <n v="1.08"/>
    <n v="0.64"/>
  </r>
  <r>
    <x v="11"/>
    <x v="3"/>
    <x v="5"/>
    <x v="2"/>
    <x v="1391"/>
    <x v="1242"/>
    <n v="41.78"/>
    <n v="6.47"/>
    <n v="3.92"/>
  </r>
  <r>
    <x v="11"/>
    <x v="3"/>
    <x v="6"/>
    <x v="2"/>
    <x v="1392"/>
    <x v="1243"/>
    <n v="7.85"/>
    <n v="1.2"/>
    <n v="0.72"/>
  </r>
  <r>
    <x v="12"/>
    <x v="3"/>
    <x v="0"/>
    <x v="2"/>
    <x v="1393"/>
    <x v="1244"/>
    <n v="81.95"/>
    <n v="12.55"/>
    <n v="7.53"/>
  </r>
  <r>
    <x v="12"/>
    <x v="3"/>
    <x v="1"/>
    <x v="2"/>
    <x v="1394"/>
    <x v="1245"/>
    <n v="148.72"/>
    <n v="23.02"/>
    <n v="13.94"/>
  </r>
  <r>
    <x v="12"/>
    <x v="3"/>
    <x v="2"/>
    <x v="2"/>
    <x v="1395"/>
    <x v="1246"/>
    <n v="177.65"/>
    <n v="27.55"/>
    <n v="16.72"/>
  </r>
  <r>
    <x v="12"/>
    <x v="3"/>
    <x v="3"/>
    <x v="2"/>
    <x v="1396"/>
    <x v="1247"/>
    <n v="151.79"/>
    <n v="23.56"/>
    <n v="14.25"/>
  </r>
  <r>
    <x v="12"/>
    <x v="3"/>
    <x v="4"/>
    <x v="2"/>
    <x v="1397"/>
    <x v="1248"/>
    <n v="170.7"/>
    <n v="26.29"/>
    <n v="15.86"/>
  </r>
  <r>
    <x v="12"/>
    <x v="3"/>
    <x v="5"/>
    <x v="2"/>
    <x v="1398"/>
    <x v="1249"/>
    <n v="176.45"/>
    <n v="27.3"/>
    <n v="16.440000000000001"/>
  </r>
  <r>
    <x v="12"/>
    <x v="3"/>
    <x v="6"/>
    <x v="2"/>
    <x v="1399"/>
    <x v="1250"/>
    <n v="128.51"/>
    <n v="19.8"/>
    <n v="11.93"/>
  </r>
  <r>
    <x v="13"/>
    <x v="3"/>
    <x v="0"/>
    <x v="2"/>
    <x v="1400"/>
    <x v="1251"/>
    <n v="2480.52"/>
    <n v="365.07"/>
    <n v="211.43"/>
  </r>
  <r>
    <x v="13"/>
    <x v="3"/>
    <x v="1"/>
    <x v="2"/>
    <x v="1401"/>
    <x v="1252"/>
    <n v="2562.67"/>
    <n v="377.34"/>
    <n v="218.63"/>
  </r>
  <r>
    <x v="13"/>
    <x v="3"/>
    <x v="2"/>
    <x v="2"/>
    <x v="1402"/>
    <x v="1253"/>
    <n v="2691.17"/>
    <n v="397.28"/>
    <n v="230.74"/>
  </r>
  <r>
    <x v="13"/>
    <x v="3"/>
    <x v="3"/>
    <x v="2"/>
    <x v="1403"/>
    <x v="1254"/>
    <n v="2898.22"/>
    <n v="430.51"/>
    <n v="249.85"/>
  </r>
  <r>
    <x v="13"/>
    <x v="3"/>
    <x v="4"/>
    <x v="2"/>
    <x v="1404"/>
    <x v="1255"/>
    <n v="2749.15"/>
    <n v="438.23"/>
    <n v="248.56"/>
  </r>
  <r>
    <x v="13"/>
    <x v="3"/>
    <x v="5"/>
    <x v="2"/>
    <x v="1405"/>
    <x v="1256"/>
    <n v="2765.64"/>
    <n v="439.72"/>
    <n v="249.21"/>
  </r>
  <r>
    <x v="13"/>
    <x v="3"/>
    <x v="6"/>
    <x v="2"/>
    <x v="1406"/>
    <x v="1257"/>
    <n v="2678.6"/>
    <n v="423.28"/>
    <n v="240.48"/>
  </r>
  <r>
    <x v="14"/>
    <x v="3"/>
    <x v="0"/>
    <x v="2"/>
    <x v="1407"/>
    <x v="1258"/>
    <n v="274.77"/>
    <n v="40.24"/>
    <n v="23.19"/>
  </r>
  <r>
    <x v="14"/>
    <x v="3"/>
    <x v="1"/>
    <x v="2"/>
    <x v="1408"/>
    <x v="1259"/>
    <n v="238.3"/>
    <n v="34.99"/>
    <n v="20.22"/>
  </r>
  <r>
    <x v="14"/>
    <x v="3"/>
    <x v="2"/>
    <x v="2"/>
    <x v="1409"/>
    <x v="1260"/>
    <n v="250.77"/>
    <n v="36.64"/>
    <n v="21.07"/>
  </r>
  <r>
    <x v="14"/>
    <x v="3"/>
    <x v="3"/>
    <x v="2"/>
    <x v="1410"/>
    <x v="1261"/>
    <n v="179.52"/>
    <n v="26.21"/>
    <n v="15.06"/>
  </r>
  <r>
    <x v="14"/>
    <x v="3"/>
    <x v="4"/>
    <x v="2"/>
    <x v="1411"/>
    <x v="1262"/>
    <n v="140.41999999999999"/>
    <n v="22.44"/>
    <n v="12.28"/>
  </r>
  <r>
    <x v="14"/>
    <x v="3"/>
    <x v="5"/>
    <x v="2"/>
    <x v="1412"/>
    <x v="1263"/>
    <n v="187.18"/>
    <n v="30.06"/>
    <n v="16.149999999999999"/>
  </r>
  <r>
    <x v="14"/>
    <x v="3"/>
    <x v="6"/>
    <x v="2"/>
    <x v="1413"/>
    <x v="1264"/>
    <n v="216.55"/>
    <n v="34.56"/>
    <n v="18.71"/>
  </r>
  <r>
    <x v="0"/>
    <x v="4"/>
    <x v="0"/>
    <x v="2"/>
    <x v="1414"/>
    <x v="1265"/>
    <n v="314.08999999999997"/>
    <n v="47.97"/>
    <n v="28.76"/>
  </r>
  <r>
    <x v="0"/>
    <x v="4"/>
    <x v="1"/>
    <x v="2"/>
    <x v="1415"/>
    <x v="1266"/>
    <n v="274.19"/>
    <n v="41.83"/>
    <n v="25.06"/>
  </r>
  <r>
    <x v="0"/>
    <x v="4"/>
    <x v="2"/>
    <x v="2"/>
    <x v="1416"/>
    <x v="1267"/>
    <n v="207.34"/>
    <n v="31.7"/>
    <n v="19.02"/>
  </r>
  <r>
    <x v="0"/>
    <x v="4"/>
    <x v="3"/>
    <x v="2"/>
    <x v="1417"/>
    <x v="1268"/>
    <n v="283.58"/>
    <n v="43.28"/>
    <n v="25.91"/>
  </r>
  <r>
    <x v="0"/>
    <x v="4"/>
    <x v="4"/>
    <x v="2"/>
    <x v="1418"/>
    <x v="1269"/>
    <n v="197.49"/>
    <n v="30.69"/>
    <n v="17.989999999999998"/>
  </r>
  <r>
    <x v="0"/>
    <x v="4"/>
    <x v="5"/>
    <x v="2"/>
    <x v="1419"/>
    <x v="1270"/>
    <n v="235.92"/>
    <n v="36.56"/>
    <n v="21.66"/>
  </r>
  <r>
    <x v="0"/>
    <x v="4"/>
    <x v="6"/>
    <x v="2"/>
    <x v="1420"/>
    <x v="1267"/>
    <n v="205.91"/>
    <n v="31.75"/>
    <n v="18.920000000000002"/>
  </r>
  <r>
    <x v="1"/>
    <x v="4"/>
    <x v="0"/>
    <x v="2"/>
    <x v="1421"/>
    <x v="1271"/>
    <n v="80.97"/>
    <n v="11.83"/>
    <n v="6.82"/>
  </r>
  <r>
    <x v="1"/>
    <x v="4"/>
    <x v="1"/>
    <x v="2"/>
    <x v="1422"/>
    <x v="1223"/>
    <n v="27.24"/>
    <n v="4"/>
    <n v="2.3199999999999998"/>
  </r>
  <r>
    <x v="1"/>
    <x v="4"/>
    <x v="2"/>
    <x v="2"/>
    <x v="1423"/>
    <x v="1017"/>
    <n v="29.66"/>
    <n v="4.25"/>
    <n v="2.42"/>
  </r>
  <r>
    <x v="1"/>
    <x v="4"/>
    <x v="3"/>
    <x v="2"/>
    <x v="1424"/>
    <x v="1272"/>
    <n v="51.91"/>
    <n v="7.59"/>
    <n v="4.38"/>
  </r>
  <r>
    <x v="1"/>
    <x v="4"/>
    <x v="4"/>
    <x v="2"/>
    <x v="1425"/>
    <x v="1129"/>
    <n v="84.07"/>
    <n v="13.09"/>
    <n v="7.45"/>
  </r>
  <r>
    <x v="1"/>
    <x v="4"/>
    <x v="5"/>
    <x v="2"/>
    <x v="1426"/>
    <x v="1273"/>
    <n v="99.76"/>
    <n v="15.56"/>
    <n v="8.52"/>
  </r>
  <r>
    <x v="1"/>
    <x v="4"/>
    <x v="6"/>
    <x v="2"/>
    <x v="1427"/>
    <x v="1274"/>
    <n v="82.72"/>
    <n v="12.83"/>
    <n v="7.28"/>
  </r>
  <r>
    <x v="2"/>
    <x v="4"/>
    <x v="0"/>
    <x v="2"/>
    <x v="1428"/>
    <x v="1275"/>
    <n v="2201.33"/>
    <n v="340.88"/>
    <n v="206.7"/>
  </r>
  <r>
    <x v="2"/>
    <x v="4"/>
    <x v="1"/>
    <x v="2"/>
    <x v="1429"/>
    <x v="1276"/>
    <n v="2092.35"/>
    <n v="324.02"/>
    <n v="196.48"/>
  </r>
  <r>
    <x v="2"/>
    <x v="4"/>
    <x v="2"/>
    <x v="2"/>
    <x v="1430"/>
    <x v="1277"/>
    <n v="2103.56"/>
    <n v="325.63"/>
    <n v="197.39"/>
  </r>
  <r>
    <x v="2"/>
    <x v="4"/>
    <x v="3"/>
    <x v="2"/>
    <x v="1431"/>
    <x v="1278"/>
    <n v="2031.98"/>
    <n v="314.04000000000002"/>
    <n v="190.11"/>
  </r>
  <r>
    <x v="2"/>
    <x v="4"/>
    <x v="4"/>
    <x v="2"/>
    <x v="1432"/>
    <x v="1279"/>
    <n v="1848.13"/>
    <n v="286.7"/>
    <n v="173.77"/>
  </r>
  <r>
    <x v="2"/>
    <x v="4"/>
    <x v="5"/>
    <x v="2"/>
    <x v="1433"/>
    <x v="1280"/>
    <n v="2028.73"/>
    <n v="314.58999999999997"/>
    <n v="190.72"/>
  </r>
  <r>
    <x v="2"/>
    <x v="4"/>
    <x v="6"/>
    <x v="2"/>
    <x v="1434"/>
    <x v="1281"/>
    <n v="2023.71"/>
    <n v="313.76"/>
    <n v="190.43"/>
  </r>
  <r>
    <x v="3"/>
    <x v="4"/>
    <x v="0"/>
    <x v="2"/>
    <x v="1435"/>
    <x v="1282"/>
    <n v="10.16"/>
    <n v="1.55"/>
    <n v="0.93"/>
  </r>
  <r>
    <x v="3"/>
    <x v="4"/>
    <x v="1"/>
    <x v="2"/>
    <x v="1436"/>
    <x v="950"/>
    <n v="10.35"/>
    <n v="1.55"/>
    <n v="0.91"/>
  </r>
  <r>
    <x v="3"/>
    <x v="4"/>
    <x v="2"/>
    <x v="2"/>
    <x v="1437"/>
    <x v="1283"/>
    <n v="82.52"/>
    <n v="12.51"/>
    <n v="7.45"/>
  </r>
  <r>
    <x v="3"/>
    <x v="4"/>
    <x v="3"/>
    <x v="2"/>
    <x v="1438"/>
    <x v="1284"/>
    <n v="60.89"/>
    <n v="9.33"/>
    <n v="5.61"/>
  </r>
  <r>
    <x v="3"/>
    <x v="4"/>
    <x v="4"/>
    <x v="2"/>
    <x v="1439"/>
    <x v="1285"/>
    <n v="222.31"/>
    <n v="34.549999999999997"/>
    <n v="21.01"/>
  </r>
  <r>
    <x v="3"/>
    <x v="4"/>
    <x v="5"/>
    <x v="2"/>
    <x v="1440"/>
    <x v="1286"/>
    <n v="407.13"/>
    <n v="63.36"/>
    <n v="38.479999999999997"/>
  </r>
  <r>
    <x v="3"/>
    <x v="4"/>
    <x v="6"/>
    <x v="2"/>
    <x v="1441"/>
    <x v="1287"/>
    <n v="101.12"/>
    <n v="15.64"/>
    <n v="9.4499999999999993"/>
  </r>
  <r>
    <x v="4"/>
    <x v="4"/>
    <x v="0"/>
    <x v="2"/>
    <x v="7"/>
    <x v="7"/>
    <n v="0"/>
    <n v="0"/>
    <n v="0"/>
  </r>
  <r>
    <x v="4"/>
    <x v="4"/>
    <x v="1"/>
    <x v="2"/>
    <x v="7"/>
    <x v="7"/>
    <n v="0"/>
    <n v="0"/>
    <n v="0"/>
  </r>
  <r>
    <x v="4"/>
    <x v="4"/>
    <x v="2"/>
    <x v="2"/>
    <x v="7"/>
    <x v="7"/>
    <n v="0"/>
    <n v="0"/>
    <n v="0"/>
  </r>
  <r>
    <x v="4"/>
    <x v="4"/>
    <x v="3"/>
    <x v="2"/>
    <x v="7"/>
    <x v="7"/>
    <n v="0"/>
    <n v="0"/>
    <n v="0"/>
  </r>
  <r>
    <x v="4"/>
    <x v="4"/>
    <x v="4"/>
    <x v="2"/>
    <x v="1442"/>
    <x v="1288"/>
    <n v="0.03"/>
    <n v="0.01"/>
    <n v="0"/>
  </r>
  <r>
    <x v="4"/>
    <x v="4"/>
    <x v="5"/>
    <x v="2"/>
    <x v="7"/>
    <x v="7"/>
    <n v="0"/>
    <n v="0"/>
    <n v="0"/>
  </r>
  <r>
    <x v="4"/>
    <x v="4"/>
    <x v="6"/>
    <x v="2"/>
    <x v="1443"/>
    <x v="1289"/>
    <n v="4.71"/>
    <n v="0.71"/>
    <n v="0.42"/>
  </r>
  <r>
    <x v="5"/>
    <x v="4"/>
    <x v="0"/>
    <x v="2"/>
    <x v="7"/>
    <x v="7"/>
    <n v="0"/>
    <n v="0"/>
    <n v="0"/>
  </r>
  <r>
    <x v="5"/>
    <x v="4"/>
    <x v="1"/>
    <x v="2"/>
    <x v="7"/>
    <x v="7"/>
    <n v="0"/>
    <n v="0"/>
    <n v="0"/>
  </r>
  <r>
    <x v="5"/>
    <x v="4"/>
    <x v="2"/>
    <x v="2"/>
    <x v="1444"/>
    <x v="31"/>
    <n v="0.33"/>
    <n v="0.05"/>
    <n v="0.03"/>
  </r>
  <r>
    <x v="5"/>
    <x v="4"/>
    <x v="3"/>
    <x v="2"/>
    <x v="7"/>
    <x v="7"/>
    <n v="0"/>
    <n v="0"/>
    <n v="0"/>
  </r>
  <r>
    <x v="5"/>
    <x v="4"/>
    <x v="4"/>
    <x v="2"/>
    <x v="7"/>
    <x v="7"/>
    <n v="0"/>
    <n v="0"/>
    <n v="0"/>
  </r>
  <r>
    <x v="5"/>
    <x v="4"/>
    <x v="5"/>
    <x v="2"/>
    <x v="1445"/>
    <x v="570"/>
    <n v="19.97"/>
    <n v="3.01"/>
    <n v="1.68"/>
  </r>
  <r>
    <x v="5"/>
    <x v="4"/>
    <x v="6"/>
    <x v="2"/>
    <x v="1446"/>
    <x v="1180"/>
    <n v="6.92"/>
    <n v="1.06"/>
    <n v="0.62"/>
  </r>
  <r>
    <x v="6"/>
    <x v="4"/>
    <x v="0"/>
    <x v="2"/>
    <x v="7"/>
    <x v="7"/>
    <n v="0"/>
    <n v="0"/>
    <n v="0"/>
  </r>
  <r>
    <x v="6"/>
    <x v="4"/>
    <x v="1"/>
    <x v="2"/>
    <x v="7"/>
    <x v="7"/>
    <n v="0"/>
    <n v="0"/>
    <n v="0"/>
  </r>
  <r>
    <x v="6"/>
    <x v="4"/>
    <x v="2"/>
    <x v="2"/>
    <x v="7"/>
    <x v="7"/>
    <n v="0"/>
    <n v="0"/>
    <n v="0"/>
  </r>
  <r>
    <x v="6"/>
    <x v="4"/>
    <x v="3"/>
    <x v="2"/>
    <x v="7"/>
    <x v="7"/>
    <n v="0"/>
    <n v="0"/>
    <n v="0"/>
  </r>
  <r>
    <x v="6"/>
    <x v="4"/>
    <x v="4"/>
    <x v="2"/>
    <x v="7"/>
    <x v="7"/>
    <n v="0"/>
    <n v="0"/>
    <n v="0"/>
  </r>
  <r>
    <x v="6"/>
    <x v="4"/>
    <x v="5"/>
    <x v="2"/>
    <x v="7"/>
    <x v="7"/>
    <n v="0"/>
    <n v="0"/>
    <n v="0"/>
  </r>
  <r>
    <x v="6"/>
    <x v="4"/>
    <x v="6"/>
    <x v="2"/>
    <x v="7"/>
    <x v="7"/>
    <n v="0"/>
    <n v="0"/>
    <n v="0"/>
  </r>
  <r>
    <x v="7"/>
    <x v="4"/>
    <x v="0"/>
    <x v="2"/>
    <x v="7"/>
    <x v="7"/>
    <n v="0"/>
    <n v="0"/>
    <n v="0"/>
  </r>
  <r>
    <x v="7"/>
    <x v="4"/>
    <x v="1"/>
    <x v="2"/>
    <x v="7"/>
    <x v="7"/>
    <n v="0"/>
    <n v="0"/>
    <n v="0"/>
  </r>
  <r>
    <x v="7"/>
    <x v="4"/>
    <x v="2"/>
    <x v="2"/>
    <x v="7"/>
    <x v="7"/>
    <n v="0"/>
    <n v="0"/>
    <n v="0"/>
  </r>
  <r>
    <x v="7"/>
    <x v="4"/>
    <x v="3"/>
    <x v="2"/>
    <x v="7"/>
    <x v="7"/>
    <n v="0"/>
    <n v="0"/>
    <n v="0"/>
  </r>
  <r>
    <x v="7"/>
    <x v="4"/>
    <x v="4"/>
    <x v="2"/>
    <x v="7"/>
    <x v="7"/>
    <n v="0"/>
    <n v="0"/>
    <n v="0"/>
  </r>
  <r>
    <x v="7"/>
    <x v="4"/>
    <x v="5"/>
    <x v="2"/>
    <x v="7"/>
    <x v="7"/>
    <n v="0"/>
    <n v="0"/>
    <n v="0"/>
  </r>
  <r>
    <x v="7"/>
    <x v="4"/>
    <x v="6"/>
    <x v="2"/>
    <x v="7"/>
    <x v="7"/>
    <n v="0"/>
    <n v="0"/>
    <n v="0"/>
  </r>
  <r>
    <x v="8"/>
    <x v="4"/>
    <x v="0"/>
    <x v="2"/>
    <x v="7"/>
    <x v="7"/>
    <n v="0"/>
    <n v="0"/>
    <n v="0"/>
  </r>
  <r>
    <x v="8"/>
    <x v="4"/>
    <x v="1"/>
    <x v="2"/>
    <x v="1447"/>
    <x v="1290"/>
    <n v="38.72"/>
    <n v="2.31"/>
    <n v="0.66"/>
  </r>
  <r>
    <x v="8"/>
    <x v="4"/>
    <x v="2"/>
    <x v="2"/>
    <x v="7"/>
    <x v="7"/>
    <n v="0"/>
    <n v="0"/>
    <n v="0"/>
  </r>
  <r>
    <x v="8"/>
    <x v="4"/>
    <x v="3"/>
    <x v="2"/>
    <x v="1448"/>
    <x v="1001"/>
    <n v="0.51"/>
    <n v="0.03"/>
    <n v="0.01"/>
  </r>
  <r>
    <x v="8"/>
    <x v="4"/>
    <x v="4"/>
    <x v="2"/>
    <x v="7"/>
    <x v="7"/>
    <n v="0"/>
    <n v="0"/>
    <n v="0"/>
  </r>
  <r>
    <x v="8"/>
    <x v="4"/>
    <x v="5"/>
    <x v="2"/>
    <x v="1449"/>
    <x v="626"/>
    <n v="2.0499999999999998"/>
    <n v="0.12"/>
    <n v="0.03"/>
  </r>
  <r>
    <x v="8"/>
    <x v="4"/>
    <x v="6"/>
    <x v="2"/>
    <x v="7"/>
    <x v="7"/>
    <n v="0"/>
    <n v="0"/>
    <n v="0"/>
  </r>
  <r>
    <x v="9"/>
    <x v="4"/>
    <x v="0"/>
    <x v="2"/>
    <x v="1450"/>
    <x v="1291"/>
    <n v="56.64"/>
    <n v="4.09"/>
    <n v="1.17"/>
  </r>
  <r>
    <x v="9"/>
    <x v="4"/>
    <x v="1"/>
    <x v="2"/>
    <x v="1451"/>
    <x v="1292"/>
    <n v="437.42"/>
    <n v="40.54"/>
    <n v="11.58"/>
  </r>
  <r>
    <x v="9"/>
    <x v="4"/>
    <x v="2"/>
    <x v="2"/>
    <x v="1452"/>
    <x v="1293"/>
    <n v="383.69"/>
    <n v="33.869999999999997"/>
    <n v="9.68"/>
  </r>
  <r>
    <x v="9"/>
    <x v="4"/>
    <x v="3"/>
    <x v="2"/>
    <x v="1453"/>
    <x v="1294"/>
    <n v="219.26"/>
    <n v="18.07"/>
    <n v="5.16"/>
  </r>
  <r>
    <x v="9"/>
    <x v="4"/>
    <x v="4"/>
    <x v="2"/>
    <x v="1454"/>
    <x v="1295"/>
    <n v="200.77"/>
    <n v="24.49"/>
    <n v="7.98"/>
  </r>
  <r>
    <x v="9"/>
    <x v="4"/>
    <x v="5"/>
    <x v="2"/>
    <x v="1455"/>
    <x v="1296"/>
    <n v="329.89"/>
    <n v="38.159999999999997"/>
    <n v="12.37"/>
  </r>
  <r>
    <x v="9"/>
    <x v="4"/>
    <x v="6"/>
    <x v="2"/>
    <x v="1456"/>
    <x v="1297"/>
    <n v="282.11"/>
    <n v="31.2"/>
    <n v="10.050000000000001"/>
  </r>
  <r>
    <x v="10"/>
    <x v="4"/>
    <x v="0"/>
    <x v="2"/>
    <x v="7"/>
    <x v="7"/>
    <n v="0"/>
    <n v="0"/>
    <n v="0"/>
  </r>
  <r>
    <x v="10"/>
    <x v="4"/>
    <x v="1"/>
    <x v="2"/>
    <x v="7"/>
    <x v="7"/>
    <n v="0"/>
    <n v="0"/>
    <n v="0"/>
  </r>
  <r>
    <x v="10"/>
    <x v="4"/>
    <x v="2"/>
    <x v="2"/>
    <x v="7"/>
    <x v="7"/>
    <n v="0"/>
    <n v="0"/>
    <n v="0"/>
  </r>
  <r>
    <x v="10"/>
    <x v="4"/>
    <x v="3"/>
    <x v="2"/>
    <x v="7"/>
    <x v="7"/>
    <n v="0"/>
    <n v="0"/>
    <n v="0"/>
  </r>
  <r>
    <x v="10"/>
    <x v="4"/>
    <x v="4"/>
    <x v="2"/>
    <x v="7"/>
    <x v="7"/>
    <n v="0"/>
    <n v="0"/>
    <n v="0"/>
  </r>
  <r>
    <x v="10"/>
    <x v="4"/>
    <x v="5"/>
    <x v="2"/>
    <x v="7"/>
    <x v="7"/>
    <n v="0"/>
    <n v="0"/>
    <n v="0"/>
  </r>
  <r>
    <x v="10"/>
    <x v="4"/>
    <x v="6"/>
    <x v="2"/>
    <x v="7"/>
    <x v="7"/>
    <n v="0"/>
    <n v="0"/>
    <n v="0"/>
  </r>
  <r>
    <x v="11"/>
    <x v="4"/>
    <x v="0"/>
    <x v="2"/>
    <x v="1457"/>
    <x v="1298"/>
    <n v="464.88"/>
    <n v="72.33"/>
    <n v="44.03"/>
  </r>
  <r>
    <x v="11"/>
    <x v="4"/>
    <x v="1"/>
    <x v="2"/>
    <x v="1458"/>
    <x v="1299"/>
    <n v="335.02"/>
    <n v="52.07"/>
    <n v="31.67"/>
  </r>
  <r>
    <x v="11"/>
    <x v="4"/>
    <x v="2"/>
    <x v="2"/>
    <x v="1459"/>
    <x v="1300"/>
    <n v="479.75"/>
    <n v="72.099999999999994"/>
    <n v="42.65"/>
  </r>
  <r>
    <x v="11"/>
    <x v="4"/>
    <x v="3"/>
    <x v="2"/>
    <x v="1460"/>
    <x v="1301"/>
    <n v="309.95"/>
    <n v="45.72"/>
    <n v="26.2"/>
  </r>
  <r>
    <x v="11"/>
    <x v="4"/>
    <x v="4"/>
    <x v="2"/>
    <x v="1461"/>
    <x v="1302"/>
    <n v="109.18"/>
    <n v="18.71"/>
    <n v="10.15"/>
  </r>
  <r>
    <x v="11"/>
    <x v="4"/>
    <x v="5"/>
    <x v="2"/>
    <x v="1462"/>
    <x v="1303"/>
    <n v="120.01"/>
    <n v="18.760000000000002"/>
    <n v="11.47"/>
  </r>
  <r>
    <x v="11"/>
    <x v="4"/>
    <x v="6"/>
    <x v="2"/>
    <x v="1463"/>
    <x v="1304"/>
    <n v="70.44"/>
    <n v="11.01"/>
    <n v="6.72"/>
  </r>
  <r>
    <x v="12"/>
    <x v="4"/>
    <x v="0"/>
    <x v="2"/>
    <x v="1464"/>
    <x v="1305"/>
    <n v="742.39"/>
    <n v="114.17"/>
    <n v="68.849999999999994"/>
  </r>
  <r>
    <x v="12"/>
    <x v="4"/>
    <x v="1"/>
    <x v="2"/>
    <x v="1465"/>
    <x v="1306"/>
    <n v="384.88"/>
    <n v="59.2"/>
    <n v="35.700000000000003"/>
  </r>
  <r>
    <x v="12"/>
    <x v="4"/>
    <x v="2"/>
    <x v="2"/>
    <x v="1466"/>
    <x v="1307"/>
    <n v="152.72999999999999"/>
    <n v="23.34"/>
    <n v="14.01"/>
  </r>
  <r>
    <x v="12"/>
    <x v="4"/>
    <x v="3"/>
    <x v="2"/>
    <x v="1467"/>
    <x v="36"/>
    <n v="54.65"/>
    <n v="8.11"/>
    <n v="4.75"/>
  </r>
  <r>
    <x v="12"/>
    <x v="4"/>
    <x v="4"/>
    <x v="2"/>
    <x v="1468"/>
    <x v="1308"/>
    <n v="148.84"/>
    <n v="23.3"/>
    <n v="13.84"/>
  </r>
  <r>
    <x v="12"/>
    <x v="4"/>
    <x v="5"/>
    <x v="2"/>
    <x v="1469"/>
    <x v="174"/>
    <n v="50.05"/>
    <n v="7.75"/>
    <n v="4.6500000000000004"/>
  </r>
  <r>
    <x v="12"/>
    <x v="4"/>
    <x v="6"/>
    <x v="2"/>
    <x v="1470"/>
    <x v="1309"/>
    <n v="71.33"/>
    <n v="11.16"/>
    <n v="6.48"/>
  </r>
  <r>
    <x v="13"/>
    <x v="4"/>
    <x v="0"/>
    <x v="2"/>
    <x v="7"/>
    <x v="7"/>
    <n v="0"/>
    <n v="0"/>
    <n v="0"/>
  </r>
  <r>
    <x v="13"/>
    <x v="4"/>
    <x v="1"/>
    <x v="2"/>
    <x v="7"/>
    <x v="7"/>
    <n v="0"/>
    <n v="0"/>
    <n v="0"/>
  </r>
  <r>
    <x v="13"/>
    <x v="4"/>
    <x v="2"/>
    <x v="2"/>
    <x v="7"/>
    <x v="7"/>
    <n v="0"/>
    <n v="0"/>
    <n v="0"/>
  </r>
  <r>
    <x v="13"/>
    <x v="4"/>
    <x v="3"/>
    <x v="2"/>
    <x v="7"/>
    <x v="7"/>
    <n v="0"/>
    <n v="0"/>
    <n v="0"/>
  </r>
  <r>
    <x v="13"/>
    <x v="4"/>
    <x v="4"/>
    <x v="2"/>
    <x v="7"/>
    <x v="7"/>
    <n v="0"/>
    <n v="0"/>
    <n v="0"/>
  </r>
  <r>
    <x v="13"/>
    <x v="4"/>
    <x v="5"/>
    <x v="2"/>
    <x v="7"/>
    <x v="7"/>
    <n v="0"/>
    <n v="0"/>
    <n v="0"/>
  </r>
  <r>
    <x v="13"/>
    <x v="4"/>
    <x v="6"/>
    <x v="2"/>
    <x v="7"/>
    <x v="7"/>
    <n v="0"/>
    <n v="0"/>
    <n v="0"/>
  </r>
  <r>
    <x v="14"/>
    <x v="4"/>
    <x v="0"/>
    <x v="2"/>
    <x v="1471"/>
    <x v="1310"/>
    <n v="334.7"/>
    <n v="48.35"/>
    <n v="27.62"/>
  </r>
  <r>
    <x v="14"/>
    <x v="4"/>
    <x v="1"/>
    <x v="2"/>
    <x v="1472"/>
    <x v="1311"/>
    <n v="445.52"/>
    <n v="64.510000000000005"/>
    <n v="36.93"/>
  </r>
  <r>
    <x v="14"/>
    <x v="4"/>
    <x v="2"/>
    <x v="2"/>
    <x v="1473"/>
    <x v="1312"/>
    <n v="453.39"/>
    <n v="66.16"/>
    <n v="38.15"/>
  </r>
  <r>
    <x v="14"/>
    <x v="4"/>
    <x v="3"/>
    <x v="2"/>
    <x v="1474"/>
    <x v="1300"/>
    <n v="453.61"/>
    <n v="65.790000000000006"/>
    <n v="37.729999999999997"/>
  </r>
  <r>
    <x v="14"/>
    <x v="4"/>
    <x v="4"/>
    <x v="2"/>
    <x v="1475"/>
    <x v="1313"/>
    <n v="435.98"/>
    <n v="67.680000000000007"/>
    <n v="38.17"/>
  </r>
  <r>
    <x v="14"/>
    <x v="4"/>
    <x v="5"/>
    <x v="2"/>
    <x v="1476"/>
    <x v="1314"/>
    <n v="438.62"/>
    <n v="68.239999999999995"/>
    <n v="38.450000000000003"/>
  </r>
  <r>
    <x v="14"/>
    <x v="4"/>
    <x v="6"/>
    <x v="2"/>
    <x v="1477"/>
    <x v="1315"/>
    <n v="612.33000000000004"/>
    <n v="96"/>
    <n v="53.94"/>
  </r>
  <r>
    <x v="0"/>
    <x v="5"/>
    <x v="0"/>
    <x v="2"/>
    <x v="7"/>
    <x v="7"/>
    <n v="0"/>
    <n v="0"/>
    <n v="0"/>
  </r>
  <r>
    <x v="0"/>
    <x v="5"/>
    <x v="1"/>
    <x v="2"/>
    <x v="7"/>
    <x v="7"/>
    <n v="0"/>
    <n v="0"/>
    <n v="0"/>
  </r>
  <r>
    <x v="0"/>
    <x v="5"/>
    <x v="2"/>
    <x v="2"/>
    <x v="7"/>
    <x v="7"/>
    <n v="0"/>
    <n v="0"/>
    <n v="0"/>
  </r>
  <r>
    <x v="0"/>
    <x v="5"/>
    <x v="3"/>
    <x v="2"/>
    <x v="7"/>
    <x v="7"/>
    <n v="0"/>
    <n v="0"/>
    <n v="0"/>
  </r>
  <r>
    <x v="0"/>
    <x v="5"/>
    <x v="4"/>
    <x v="2"/>
    <x v="7"/>
    <x v="7"/>
    <n v="0"/>
    <n v="0"/>
    <n v="0"/>
  </r>
  <r>
    <x v="0"/>
    <x v="5"/>
    <x v="5"/>
    <x v="2"/>
    <x v="7"/>
    <x v="7"/>
    <n v="0"/>
    <n v="0"/>
    <n v="0"/>
  </r>
  <r>
    <x v="0"/>
    <x v="5"/>
    <x v="6"/>
    <x v="2"/>
    <x v="7"/>
    <x v="7"/>
    <n v="0"/>
    <n v="0"/>
    <n v="0"/>
  </r>
  <r>
    <x v="1"/>
    <x v="5"/>
    <x v="0"/>
    <x v="2"/>
    <x v="1478"/>
    <x v="1316"/>
    <n v="165.71"/>
    <n v="28.36"/>
    <n v="10.19"/>
  </r>
  <r>
    <x v="1"/>
    <x v="5"/>
    <x v="1"/>
    <x v="2"/>
    <x v="1479"/>
    <x v="1317"/>
    <n v="58.03"/>
    <n v="8.77"/>
    <n v="3.08"/>
  </r>
  <r>
    <x v="1"/>
    <x v="5"/>
    <x v="2"/>
    <x v="2"/>
    <x v="1480"/>
    <x v="14"/>
    <n v="29.53"/>
    <n v="6.28"/>
    <n v="2.34"/>
  </r>
  <r>
    <x v="1"/>
    <x v="5"/>
    <x v="3"/>
    <x v="2"/>
    <x v="1481"/>
    <x v="1318"/>
    <n v="67.58"/>
    <n v="15.05"/>
    <n v="5.63"/>
  </r>
  <r>
    <x v="1"/>
    <x v="5"/>
    <x v="4"/>
    <x v="2"/>
    <x v="1482"/>
    <x v="1319"/>
    <n v="26.79"/>
    <n v="5.27"/>
    <n v="1.87"/>
  </r>
  <r>
    <x v="1"/>
    <x v="5"/>
    <x v="5"/>
    <x v="2"/>
    <x v="7"/>
    <x v="7"/>
    <n v="0"/>
    <n v="0"/>
    <n v="0"/>
  </r>
  <r>
    <x v="1"/>
    <x v="5"/>
    <x v="6"/>
    <x v="2"/>
    <x v="1483"/>
    <x v="1320"/>
    <n v="75.89"/>
    <n v="15.81"/>
    <n v="5.76"/>
  </r>
  <r>
    <x v="2"/>
    <x v="5"/>
    <x v="0"/>
    <x v="2"/>
    <x v="1484"/>
    <x v="516"/>
    <n v="238.56"/>
    <n v="58.89"/>
    <n v="22.31"/>
  </r>
  <r>
    <x v="2"/>
    <x v="5"/>
    <x v="1"/>
    <x v="2"/>
    <x v="1485"/>
    <x v="1321"/>
    <n v="337.48"/>
    <n v="82.74"/>
    <n v="31.32"/>
  </r>
  <r>
    <x v="2"/>
    <x v="5"/>
    <x v="2"/>
    <x v="2"/>
    <x v="1486"/>
    <x v="1322"/>
    <n v="391.06"/>
    <n v="96.02"/>
    <n v="36.36"/>
  </r>
  <r>
    <x v="2"/>
    <x v="5"/>
    <x v="3"/>
    <x v="2"/>
    <x v="1487"/>
    <x v="1323"/>
    <n v="281.8"/>
    <n v="68.8"/>
    <n v="26.04"/>
  </r>
  <r>
    <x v="2"/>
    <x v="5"/>
    <x v="4"/>
    <x v="2"/>
    <x v="1488"/>
    <x v="1324"/>
    <n v="467.03"/>
    <n v="115.17"/>
    <n v="43.63"/>
  </r>
  <r>
    <x v="2"/>
    <x v="5"/>
    <x v="5"/>
    <x v="2"/>
    <x v="1489"/>
    <x v="1325"/>
    <n v="392.8"/>
    <n v="96.97"/>
    <n v="36.74"/>
  </r>
  <r>
    <x v="2"/>
    <x v="5"/>
    <x v="6"/>
    <x v="2"/>
    <x v="1490"/>
    <x v="1326"/>
    <n v="322.05"/>
    <n v="79.53"/>
    <n v="30.13"/>
  </r>
  <r>
    <x v="3"/>
    <x v="5"/>
    <x v="0"/>
    <x v="2"/>
    <x v="7"/>
    <x v="7"/>
    <n v="0"/>
    <n v="0"/>
    <n v="0"/>
  </r>
  <r>
    <x v="3"/>
    <x v="5"/>
    <x v="1"/>
    <x v="2"/>
    <x v="7"/>
    <x v="7"/>
    <n v="0"/>
    <n v="0"/>
    <n v="0"/>
  </r>
  <r>
    <x v="3"/>
    <x v="5"/>
    <x v="2"/>
    <x v="2"/>
    <x v="7"/>
    <x v="7"/>
    <n v="0"/>
    <n v="0"/>
    <n v="0"/>
  </r>
  <r>
    <x v="3"/>
    <x v="5"/>
    <x v="3"/>
    <x v="2"/>
    <x v="1491"/>
    <x v="1327"/>
    <n v="18.03"/>
    <n v="4.33"/>
    <n v="1.64"/>
  </r>
  <r>
    <x v="3"/>
    <x v="5"/>
    <x v="4"/>
    <x v="2"/>
    <x v="7"/>
    <x v="7"/>
    <n v="0"/>
    <n v="0"/>
    <n v="0"/>
  </r>
  <r>
    <x v="3"/>
    <x v="5"/>
    <x v="5"/>
    <x v="2"/>
    <x v="7"/>
    <x v="7"/>
    <n v="0"/>
    <n v="0"/>
    <n v="0"/>
  </r>
  <r>
    <x v="3"/>
    <x v="5"/>
    <x v="6"/>
    <x v="2"/>
    <x v="7"/>
    <x v="7"/>
    <n v="0"/>
    <n v="0"/>
    <n v="0"/>
  </r>
  <r>
    <x v="4"/>
    <x v="5"/>
    <x v="0"/>
    <x v="2"/>
    <x v="7"/>
    <x v="7"/>
    <n v="0"/>
    <n v="0"/>
    <n v="0"/>
  </r>
  <r>
    <x v="4"/>
    <x v="5"/>
    <x v="1"/>
    <x v="2"/>
    <x v="7"/>
    <x v="7"/>
    <n v="0"/>
    <n v="0"/>
    <n v="0"/>
  </r>
  <r>
    <x v="4"/>
    <x v="5"/>
    <x v="2"/>
    <x v="2"/>
    <x v="7"/>
    <x v="7"/>
    <n v="0"/>
    <n v="0"/>
    <n v="0"/>
  </r>
  <r>
    <x v="4"/>
    <x v="5"/>
    <x v="3"/>
    <x v="2"/>
    <x v="7"/>
    <x v="7"/>
    <n v="0"/>
    <n v="0"/>
    <n v="0"/>
  </r>
  <r>
    <x v="4"/>
    <x v="5"/>
    <x v="4"/>
    <x v="2"/>
    <x v="7"/>
    <x v="7"/>
    <n v="0"/>
    <n v="0"/>
    <n v="0"/>
  </r>
  <r>
    <x v="4"/>
    <x v="5"/>
    <x v="5"/>
    <x v="2"/>
    <x v="7"/>
    <x v="7"/>
    <n v="0"/>
    <n v="0"/>
    <n v="0"/>
  </r>
  <r>
    <x v="4"/>
    <x v="5"/>
    <x v="6"/>
    <x v="2"/>
    <x v="7"/>
    <x v="7"/>
    <n v="0"/>
    <n v="0"/>
    <n v="0"/>
  </r>
  <r>
    <x v="5"/>
    <x v="5"/>
    <x v="0"/>
    <x v="2"/>
    <x v="7"/>
    <x v="7"/>
    <n v="0"/>
    <n v="0"/>
    <n v="0"/>
  </r>
  <r>
    <x v="5"/>
    <x v="5"/>
    <x v="1"/>
    <x v="2"/>
    <x v="7"/>
    <x v="7"/>
    <n v="0"/>
    <n v="0"/>
    <n v="0"/>
  </r>
  <r>
    <x v="5"/>
    <x v="5"/>
    <x v="2"/>
    <x v="2"/>
    <x v="7"/>
    <x v="7"/>
    <n v="0"/>
    <n v="0"/>
    <n v="0"/>
  </r>
  <r>
    <x v="5"/>
    <x v="5"/>
    <x v="3"/>
    <x v="2"/>
    <x v="7"/>
    <x v="7"/>
    <n v="0"/>
    <n v="0"/>
    <n v="0"/>
  </r>
  <r>
    <x v="5"/>
    <x v="5"/>
    <x v="4"/>
    <x v="2"/>
    <x v="7"/>
    <x v="7"/>
    <n v="0"/>
    <n v="0"/>
    <n v="0"/>
  </r>
  <r>
    <x v="5"/>
    <x v="5"/>
    <x v="5"/>
    <x v="2"/>
    <x v="7"/>
    <x v="7"/>
    <n v="0"/>
    <n v="0"/>
    <n v="0"/>
  </r>
  <r>
    <x v="5"/>
    <x v="5"/>
    <x v="6"/>
    <x v="2"/>
    <x v="7"/>
    <x v="7"/>
    <n v="0"/>
    <n v="0"/>
    <n v="0"/>
  </r>
  <r>
    <x v="6"/>
    <x v="5"/>
    <x v="0"/>
    <x v="2"/>
    <x v="7"/>
    <x v="7"/>
    <n v="0"/>
    <n v="0"/>
    <n v="0"/>
  </r>
  <r>
    <x v="6"/>
    <x v="5"/>
    <x v="1"/>
    <x v="2"/>
    <x v="7"/>
    <x v="7"/>
    <n v="0"/>
    <n v="0"/>
    <n v="0"/>
  </r>
  <r>
    <x v="6"/>
    <x v="5"/>
    <x v="2"/>
    <x v="2"/>
    <x v="7"/>
    <x v="7"/>
    <n v="0"/>
    <n v="0"/>
    <n v="0"/>
  </r>
  <r>
    <x v="6"/>
    <x v="5"/>
    <x v="3"/>
    <x v="2"/>
    <x v="7"/>
    <x v="7"/>
    <n v="0"/>
    <n v="0"/>
    <n v="0"/>
  </r>
  <r>
    <x v="6"/>
    <x v="5"/>
    <x v="4"/>
    <x v="2"/>
    <x v="7"/>
    <x v="7"/>
    <n v="0"/>
    <n v="0"/>
    <n v="0"/>
  </r>
  <r>
    <x v="6"/>
    <x v="5"/>
    <x v="5"/>
    <x v="2"/>
    <x v="7"/>
    <x v="7"/>
    <n v="0"/>
    <n v="0"/>
    <n v="0"/>
  </r>
  <r>
    <x v="6"/>
    <x v="5"/>
    <x v="6"/>
    <x v="2"/>
    <x v="7"/>
    <x v="7"/>
    <n v="0"/>
    <n v="0"/>
    <n v="0"/>
  </r>
  <r>
    <x v="7"/>
    <x v="5"/>
    <x v="0"/>
    <x v="2"/>
    <x v="7"/>
    <x v="7"/>
    <n v="0"/>
    <n v="0"/>
    <n v="0"/>
  </r>
  <r>
    <x v="7"/>
    <x v="5"/>
    <x v="1"/>
    <x v="2"/>
    <x v="7"/>
    <x v="7"/>
    <n v="0"/>
    <n v="0"/>
    <n v="0"/>
  </r>
  <r>
    <x v="7"/>
    <x v="5"/>
    <x v="2"/>
    <x v="2"/>
    <x v="7"/>
    <x v="7"/>
    <n v="0"/>
    <n v="0"/>
    <n v="0"/>
  </r>
  <r>
    <x v="7"/>
    <x v="5"/>
    <x v="3"/>
    <x v="2"/>
    <x v="7"/>
    <x v="7"/>
    <n v="0"/>
    <n v="0"/>
    <n v="0"/>
  </r>
  <r>
    <x v="7"/>
    <x v="5"/>
    <x v="4"/>
    <x v="2"/>
    <x v="7"/>
    <x v="7"/>
    <n v="0"/>
    <n v="0"/>
    <n v="0"/>
  </r>
  <r>
    <x v="7"/>
    <x v="5"/>
    <x v="5"/>
    <x v="2"/>
    <x v="7"/>
    <x v="7"/>
    <n v="0"/>
    <n v="0"/>
    <n v="0"/>
  </r>
  <r>
    <x v="7"/>
    <x v="5"/>
    <x v="6"/>
    <x v="2"/>
    <x v="7"/>
    <x v="7"/>
    <n v="0"/>
    <n v="0"/>
    <n v="0"/>
  </r>
  <r>
    <x v="8"/>
    <x v="5"/>
    <x v="0"/>
    <x v="2"/>
    <x v="7"/>
    <x v="7"/>
    <n v="0"/>
    <n v="0"/>
    <n v="0"/>
  </r>
  <r>
    <x v="8"/>
    <x v="5"/>
    <x v="1"/>
    <x v="2"/>
    <x v="7"/>
    <x v="7"/>
    <n v="0"/>
    <n v="0"/>
    <n v="0"/>
  </r>
  <r>
    <x v="8"/>
    <x v="5"/>
    <x v="2"/>
    <x v="2"/>
    <x v="7"/>
    <x v="7"/>
    <n v="0"/>
    <n v="0"/>
    <n v="0"/>
  </r>
  <r>
    <x v="8"/>
    <x v="5"/>
    <x v="3"/>
    <x v="2"/>
    <x v="7"/>
    <x v="7"/>
    <n v="0"/>
    <n v="0"/>
    <n v="0"/>
  </r>
  <r>
    <x v="8"/>
    <x v="5"/>
    <x v="4"/>
    <x v="2"/>
    <x v="7"/>
    <x v="7"/>
    <n v="0"/>
    <n v="0"/>
    <n v="0"/>
  </r>
  <r>
    <x v="8"/>
    <x v="5"/>
    <x v="5"/>
    <x v="2"/>
    <x v="7"/>
    <x v="7"/>
    <n v="0"/>
    <n v="0"/>
    <n v="0"/>
  </r>
  <r>
    <x v="8"/>
    <x v="5"/>
    <x v="6"/>
    <x v="2"/>
    <x v="7"/>
    <x v="7"/>
    <n v="0"/>
    <n v="0"/>
    <n v="0"/>
  </r>
  <r>
    <x v="9"/>
    <x v="5"/>
    <x v="0"/>
    <x v="2"/>
    <x v="7"/>
    <x v="7"/>
    <n v="0"/>
    <n v="0"/>
    <n v="0"/>
  </r>
  <r>
    <x v="9"/>
    <x v="5"/>
    <x v="1"/>
    <x v="2"/>
    <x v="7"/>
    <x v="7"/>
    <n v="0"/>
    <n v="0"/>
    <n v="0"/>
  </r>
  <r>
    <x v="9"/>
    <x v="5"/>
    <x v="2"/>
    <x v="2"/>
    <x v="7"/>
    <x v="7"/>
    <n v="0"/>
    <n v="0"/>
    <n v="0"/>
  </r>
  <r>
    <x v="9"/>
    <x v="5"/>
    <x v="3"/>
    <x v="2"/>
    <x v="7"/>
    <x v="7"/>
    <n v="0"/>
    <n v="0"/>
    <n v="0"/>
  </r>
  <r>
    <x v="9"/>
    <x v="5"/>
    <x v="4"/>
    <x v="2"/>
    <x v="7"/>
    <x v="7"/>
    <n v="0"/>
    <n v="0"/>
    <n v="0"/>
  </r>
  <r>
    <x v="9"/>
    <x v="5"/>
    <x v="5"/>
    <x v="2"/>
    <x v="7"/>
    <x v="7"/>
    <n v="0"/>
    <n v="0"/>
    <n v="0"/>
  </r>
  <r>
    <x v="9"/>
    <x v="5"/>
    <x v="6"/>
    <x v="2"/>
    <x v="7"/>
    <x v="7"/>
    <n v="0"/>
    <n v="0"/>
    <n v="0"/>
  </r>
  <r>
    <x v="10"/>
    <x v="5"/>
    <x v="0"/>
    <x v="2"/>
    <x v="7"/>
    <x v="7"/>
    <n v="0"/>
    <n v="0"/>
    <n v="0"/>
  </r>
  <r>
    <x v="10"/>
    <x v="5"/>
    <x v="1"/>
    <x v="2"/>
    <x v="7"/>
    <x v="7"/>
    <n v="0"/>
    <n v="0"/>
    <n v="0"/>
  </r>
  <r>
    <x v="10"/>
    <x v="5"/>
    <x v="2"/>
    <x v="2"/>
    <x v="7"/>
    <x v="7"/>
    <n v="0"/>
    <n v="0"/>
    <n v="0"/>
  </r>
  <r>
    <x v="10"/>
    <x v="5"/>
    <x v="3"/>
    <x v="2"/>
    <x v="7"/>
    <x v="7"/>
    <n v="0"/>
    <n v="0"/>
    <n v="0"/>
  </r>
  <r>
    <x v="10"/>
    <x v="5"/>
    <x v="4"/>
    <x v="2"/>
    <x v="7"/>
    <x v="7"/>
    <n v="0"/>
    <n v="0"/>
    <n v="0"/>
  </r>
  <r>
    <x v="10"/>
    <x v="5"/>
    <x v="5"/>
    <x v="2"/>
    <x v="7"/>
    <x v="7"/>
    <n v="0"/>
    <n v="0"/>
    <n v="0"/>
  </r>
  <r>
    <x v="10"/>
    <x v="5"/>
    <x v="6"/>
    <x v="2"/>
    <x v="7"/>
    <x v="7"/>
    <n v="0"/>
    <n v="0"/>
    <n v="0"/>
  </r>
  <r>
    <x v="11"/>
    <x v="5"/>
    <x v="0"/>
    <x v="2"/>
    <x v="1492"/>
    <x v="1247"/>
    <n v="152.58000000000001"/>
    <n v="37.31"/>
    <n v="14.12"/>
  </r>
  <r>
    <x v="11"/>
    <x v="5"/>
    <x v="1"/>
    <x v="2"/>
    <x v="1493"/>
    <x v="1328"/>
    <n v="469.74"/>
    <n v="114.85"/>
    <n v="43.47"/>
  </r>
  <r>
    <x v="11"/>
    <x v="5"/>
    <x v="2"/>
    <x v="2"/>
    <x v="1494"/>
    <x v="1329"/>
    <n v="712.97"/>
    <n v="142.24"/>
    <n v="52.41"/>
  </r>
  <r>
    <x v="11"/>
    <x v="5"/>
    <x v="3"/>
    <x v="2"/>
    <x v="1495"/>
    <x v="1330"/>
    <n v="888.26"/>
    <n v="197.78"/>
    <n v="73.83"/>
  </r>
  <r>
    <x v="11"/>
    <x v="5"/>
    <x v="4"/>
    <x v="2"/>
    <x v="1496"/>
    <x v="1331"/>
    <n v="1744.71"/>
    <n v="406.5"/>
    <n v="149.78"/>
  </r>
  <r>
    <x v="11"/>
    <x v="5"/>
    <x v="5"/>
    <x v="2"/>
    <x v="1497"/>
    <x v="1332"/>
    <n v="2272.88"/>
    <n v="504.86"/>
    <n v="186.98"/>
  </r>
  <r>
    <x v="11"/>
    <x v="5"/>
    <x v="6"/>
    <x v="2"/>
    <x v="1498"/>
    <x v="1333"/>
    <n v="2173.13"/>
    <n v="489.39"/>
    <n v="181.99"/>
  </r>
  <r>
    <x v="12"/>
    <x v="5"/>
    <x v="0"/>
    <x v="2"/>
    <x v="1499"/>
    <x v="542"/>
    <n v="11.55"/>
    <n v="2.82"/>
    <n v="1.07"/>
  </r>
  <r>
    <x v="12"/>
    <x v="5"/>
    <x v="1"/>
    <x v="2"/>
    <x v="1500"/>
    <x v="566"/>
    <n v="30.45"/>
    <n v="7.38"/>
    <n v="2.79"/>
  </r>
  <r>
    <x v="12"/>
    <x v="5"/>
    <x v="2"/>
    <x v="2"/>
    <x v="1501"/>
    <x v="470"/>
    <n v="17.62"/>
    <n v="3.22"/>
    <n v="1.17"/>
  </r>
  <r>
    <x v="12"/>
    <x v="5"/>
    <x v="3"/>
    <x v="2"/>
    <x v="1502"/>
    <x v="312"/>
    <n v="18.329999999999998"/>
    <n v="3.97"/>
    <n v="1.48"/>
  </r>
  <r>
    <x v="12"/>
    <x v="5"/>
    <x v="4"/>
    <x v="2"/>
    <x v="1503"/>
    <x v="1334"/>
    <n v="104.83"/>
    <n v="24.97"/>
    <n v="9.27"/>
  </r>
  <r>
    <x v="12"/>
    <x v="5"/>
    <x v="5"/>
    <x v="2"/>
    <x v="1504"/>
    <x v="1335"/>
    <n v="30.97"/>
    <n v="7.57"/>
    <n v="2.86"/>
  </r>
  <r>
    <x v="12"/>
    <x v="5"/>
    <x v="6"/>
    <x v="2"/>
    <x v="7"/>
    <x v="7"/>
    <n v="0"/>
    <n v="0"/>
    <n v="0"/>
  </r>
  <r>
    <x v="13"/>
    <x v="5"/>
    <x v="0"/>
    <x v="2"/>
    <x v="7"/>
    <x v="7"/>
    <n v="0"/>
    <n v="0"/>
    <n v="0"/>
  </r>
  <r>
    <x v="13"/>
    <x v="5"/>
    <x v="1"/>
    <x v="2"/>
    <x v="7"/>
    <x v="7"/>
    <n v="0"/>
    <n v="0"/>
    <n v="0"/>
  </r>
  <r>
    <x v="13"/>
    <x v="5"/>
    <x v="2"/>
    <x v="2"/>
    <x v="7"/>
    <x v="7"/>
    <n v="0"/>
    <n v="0"/>
    <n v="0"/>
  </r>
  <r>
    <x v="13"/>
    <x v="5"/>
    <x v="3"/>
    <x v="2"/>
    <x v="7"/>
    <x v="7"/>
    <n v="0"/>
    <n v="0"/>
    <n v="0"/>
  </r>
  <r>
    <x v="13"/>
    <x v="5"/>
    <x v="4"/>
    <x v="2"/>
    <x v="7"/>
    <x v="7"/>
    <n v="0"/>
    <n v="0"/>
    <n v="0"/>
  </r>
  <r>
    <x v="13"/>
    <x v="5"/>
    <x v="5"/>
    <x v="2"/>
    <x v="7"/>
    <x v="7"/>
    <n v="0"/>
    <n v="0"/>
    <n v="0"/>
  </r>
  <r>
    <x v="13"/>
    <x v="5"/>
    <x v="6"/>
    <x v="2"/>
    <x v="7"/>
    <x v="7"/>
    <n v="0"/>
    <n v="0"/>
    <n v="0"/>
  </r>
  <r>
    <x v="14"/>
    <x v="5"/>
    <x v="0"/>
    <x v="2"/>
    <x v="1505"/>
    <x v="1336"/>
    <n v="778.99"/>
    <n v="182.83"/>
    <n v="68.86"/>
  </r>
  <r>
    <x v="14"/>
    <x v="5"/>
    <x v="1"/>
    <x v="2"/>
    <x v="1506"/>
    <x v="1337"/>
    <n v="681.05"/>
    <n v="156.04"/>
    <n v="58.59"/>
  </r>
  <r>
    <x v="14"/>
    <x v="5"/>
    <x v="2"/>
    <x v="2"/>
    <x v="1507"/>
    <x v="1338"/>
    <n v="767.78"/>
    <n v="173.77"/>
    <n v="65.150000000000006"/>
  </r>
  <r>
    <x v="14"/>
    <x v="5"/>
    <x v="3"/>
    <x v="2"/>
    <x v="1508"/>
    <x v="1339"/>
    <n v="485.58"/>
    <n v="105.32"/>
    <n v="39.270000000000003"/>
  </r>
  <r>
    <x v="14"/>
    <x v="5"/>
    <x v="4"/>
    <x v="2"/>
    <x v="1509"/>
    <x v="1340"/>
    <n v="364.23"/>
    <n v="81.99"/>
    <n v="30.03"/>
  </r>
  <r>
    <x v="14"/>
    <x v="5"/>
    <x v="5"/>
    <x v="2"/>
    <x v="1510"/>
    <x v="1341"/>
    <n v="580.84"/>
    <n v="134.81"/>
    <n v="49.82"/>
  </r>
  <r>
    <x v="14"/>
    <x v="5"/>
    <x v="6"/>
    <x v="2"/>
    <x v="1511"/>
    <x v="1071"/>
    <n v="656.82"/>
    <n v="155.66999999999999"/>
    <n v="57.68"/>
  </r>
  <r>
    <x v="0"/>
    <x v="6"/>
    <x v="0"/>
    <x v="2"/>
    <x v="7"/>
    <x v="7"/>
    <n v="0"/>
    <n v="0"/>
    <n v="0"/>
  </r>
  <r>
    <x v="0"/>
    <x v="6"/>
    <x v="1"/>
    <x v="2"/>
    <x v="7"/>
    <x v="7"/>
    <n v="0"/>
    <n v="0"/>
    <n v="0"/>
  </r>
  <r>
    <x v="0"/>
    <x v="6"/>
    <x v="2"/>
    <x v="2"/>
    <x v="7"/>
    <x v="7"/>
    <n v="0"/>
    <n v="0"/>
    <n v="0"/>
  </r>
  <r>
    <x v="0"/>
    <x v="6"/>
    <x v="3"/>
    <x v="2"/>
    <x v="7"/>
    <x v="7"/>
    <n v="0"/>
    <n v="0"/>
    <n v="0"/>
  </r>
  <r>
    <x v="0"/>
    <x v="6"/>
    <x v="4"/>
    <x v="2"/>
    <x v="7"/>
    <x v="7"/>
    <n v="0"/>
    <n v="0"/>
    <n v="0"/>
  </r>
  <r>
    <x v="0"/>
    <x v="6"/>
    <x v="5"/>
    <x v="2"/>
    <x v="7"/>
    <x v="7"/>
    <n v="0"/>
    <n v="0"/>
    <n v="0"/>
  </r>
  <r>
    <x v="0"/>
    <x v="6"/>
    <x v="6"/>
    <x v="2"/>
    <x v="7"/>
    <x v="7"/>
    <n v="0"/>
    <n v="0"/>
    <n v="0"/>
  </r>
  <r>
    <x v="1"/>
    <x v="6"/>
    <x v="0"/>
    <x v="2"/>
    <x v="1512"/>
    <x v="1342"/>
    <n v="1067.58"/>
    <n v="160.88999999999999"/>
    <n v="56.44"/>
  </r>
  <r>
    <x v="1"/>
    <x v="6"/>
    <x v="1"/>
    <x v="2"/>
    <x v="1513"/>
    <x v="1343"/>
    <n v="990.35"/>
    <n v="158.15"/>
    <n v="56.12"/>
  </r>
  <r>
    <x v="1"/>
    <x v="6"/>
    <x v="2"/>
    <x v="2"/>
    <x v="1514"/>
    <x v="1344"/>
    <n v="967.64"/>
    <n v="175.72"/>
    <n v="63.8"/>
  </r>
  <r>
    <x v="1"/>
    <x v="6"/>
    <x v="3"/>
    <x v="2"/>
    <x v="1515"/>
    <x v="1345"/>
    <n v="1158.56"/>
    <n v="205.45"/>
    <n v="73.89"/>
  </r>
  <r>
    <x v="1"/>
    <x v="6"/>
    <x v="4"/>
    <x v="2"/>
    <x v="1516"/>
    <x v="1346"/>
    <n v="1019.15"/>
    <n v="206.27"/>
    <n v="73.7"/>
  </r>
  <r>
    <x v="1"/>
    <x v="6"/>
    <x v="5"/>
    <x v="2"/>
    <x v="1517"/>
    <x v="1347"/>
    <n v="1097.92"/>
    <n v="219.54"/>
    <n v="78.06"/>
  </r>
  <r>
    <x v="1"/>
    <x v="6"/>
    <x v="6"/>
    <x v="2"/>
    <x v="1518"/>
    <x v="1348"/>
    <n v="5417.12"/>
    <n v="1257.71"/>
    <n v="469.75"/>
  </r>
  <r>
    <x v="2"/>
    <x v="6"/>
    <x v="0"/>
    <x v="2"/>
    <x v="7"/>
    <x v="7"/>
    <n v="0"/>
    <n v="0"/>
    <n v="0"/>
  </r>
  <r>
    <x v="2"/>
    <x v="6"/>
    <x v="1"/>
    <x v="2"/>
    <x v="7"/>
    <x v="7"/>
    <n v="0"/>
    <n v="0"/>
    <n v="0"/>
  </r>
  <r>
    <x v="2"/>
    <x v="6"/>
    <x v="2"/>
    <x v="2"/>
    <x v="7"/>
    <x v="7"/>
    <n v="0"/>
    <n v="0"/>
    <n v="0"/>
  </r>
  <r>
    <x v="2"/>
    <x v="6"/>
    <x v="3"/>
    <x v="2"/>
    <x v="1519"/>
    <x v="531"/>
    <n v="0.76"/>
    <n v="0.18"/>
    <n v="7.0000000000000007E-2"/>
  </r>
  <r>
    <x v="2"/>
    <x v="6"/>
    <x v="4"/>
    <x v="2"/>
    <x v="1520"/>
    <x v="564"/>
    <n v="0.22"/>
    <n v="0.05"/>
    <n v="0.02"/>
  </r>
  <r>
    <x v="2"/>
    <x v="6"/>
    <x v="5"/>
    <x v="2"/>
    <x v="1521"/>
    <x v="564"/>
    <n v="0.16"/>
    <n v="0.04"/>
    <n v="0.02"/>
  </r>
  <r>
    <x v="2"/>
    <x v="6"/>
    <x v="6"/>
    <x v="2"/>
    <x v="1522"/>
    <x v="583"/>
    <n v="0.81"/>
    <n v="0.2"/>
    <n v="0.08"/>
  </r>
  <r>
    <x v="3"/>
    <x v="6"/>
    <x v="0"/>
    <x v="2"/>
    <x v="7"/>
    <x v="7"/>
    <n v="0"/>
    <n v="0"/>
    <n v="0"/>
  </r>
  <r>
    <x v="3"/>
    <x v="6"/>
    <x v="1"/>
    <x v="2"/>
    <x v="7"/>
    <x v="7"/>
    <n v="0"/>
    <n v="0"/>
    <n v="0"/>
  </r>
  <r>
    <x v="3"/>
    <x v="6"/>
    <x v="2"/>
    <x v="2"/>
    <x v="7"/>
    <x v="7"/>
    <n v="0"/>
    <n v="0"/>
    <n v="0"/>
  </r>
  <r>
    <x v="3"/>
    <x v="6"/>
    <x v="3"/>
    <x v="2"/>
    <x v="7"/>
    <x v="7"/>
    <n v="0"/>
    <n v="0"/>
    <n v="0"/>
  </r>
  <r>
    <x v="3"/>
    <x v="6"/>
    <x v="4"/>
    <x v="2"/>
    <x v="7"/>
    <x v="7"/>
    <n v="0"/>
    <n v="0"/>
    <n v="0"/>
  </r>
  <r>
    <x v="3"/>
    <x v="6"/>
    <x v="5"/>
    <x v="2"/>
    <x v="7"/>
    <x v="7"/>
    <n v="0"/>
    <n v="0"/>
    <n v="0"/>
  </r>
  <r>
    <x v="3"/>
    <x v="6"/>
    <x v="6"/>
    <x v="2"/>
    <x v="7"/>
    <x v="7"/>
    <n v="0"/>
    <n v="0"/>
    <n v="0"/>
  </r>
  <r>
    <x v="4"/>
    <x v="6"/>
    <x v="0"/>
    <x v="2"/>
    <x v="7"/>
    <x v="7"/>
    <n v="0"/>
    <n v="0"/>
    <n v="0"/>
  </r>
  <r>
    <x v="4"/>
    <x v="6"/>
    <x v="1"/>
    <x v="2"/>
    <x v="7"/>
    <x v="7"/>
    <n v="0"/>
    <n v="0"/>
    <n v="0"/>
  </r>
  <r>
    <x v="4"/>
    <x v="6"/>
    <x v="2"/>
    <x v="2"/>
    <x v="7"/>
    <x v="7"/>
    <n v="0"/>
    <n v="0"/>
    <n v="0"/>
  </r>
  <r>
    <x v="4"/>
    <x v="6"/>
    <x v="3"/>
    <x v="2"/>
    <x v="7"/>
    <x v="7"/>
    <n v="0"/>
    <n v="0"/>
    <n v="0"/>
  </r>
  <r>
    <x v="4"/>
    <x v="6"/>
    <x v="4"/>
    <x v="2"/>
    <x v="7"/>
    <x v="7"/>
    <n v="0"/>
    <n v="0"/>
    <n v="0"/>
  </r>
  <r>
    <x v="4"/>
    <x v="6"/>
    <x v="5"/>
    <x v="2"/>
    <x v="7"/>
    <x v="7"/>
    <n v="0"/>
    <n v="0"/>
    <n v="0"/>
  </r>
  <r>
    <x v="4"/>
    <x v="6"/>
    <x v="6"/>
    <x v="2"/>
    <x v="7"/>
    <x v="7"/>
    <n v="0"/>
    <n v="0"/>
    <n v="0"/>
  </r>
  <r>
    <x v="5"/>
    <x v="6"/>
    <x v="0"/>
    <x v="2"/>
    <x v="7"/>
    <x v="7"/>
    <n v="0"/>
    <n v="0"/>
    <n v="0"/>
  </r>
  <r>
    <x v="5"/>
    <x v="6"/>
    <x v="1"/>
    <x v="2"/>
    <x v="7"/>
    <x v="7"/>
    <n v="0"/>
    <n v="0"/>
    <n v="0"/>
  </r>
  <r>
    <x v="5"/>
    <x v="6"/>
    <x v="2"/>
    <x v="2"/>
    <x v="7"/>
    <x v="7"/>
    <n v="0"/>
    <n v="0"/>
    <n v="0"/>
  </r>
  <r>
    <x v="5"/>
    <x v="6"/>
    <x v="3"/>
    <x v="2"/>
    <x v="7"/>
    <x v="7"/>
    <n v="0"/>
    <n v="0"/>
    <n v="0"/>
  </r>
  <r>
    <x v="5"/>
    <x v="6"/>
    <x v="4"/>
    <x v="2"/>
    <x v="7"/>
    <x v="7"/>
    <n v="0"/>
    <n v="0"/>
    <n v="0"/>
  </r>
  <r>
    <x v="5"/>
    <x v="6"/>
    <x v="5"/>
    <x v="2"/>
    <x v="7"/>
    <x v="7"/>
    <n v="0"/>
    <n v="0"/>
    <n v="0"/>
  </r>
  <r>
    <x v="5"/>
    <x v="6"/>
    <x v="6"/>
    <x v="2"/>
    <x v="7"/>
    <x v="7"/>
    <n v="0"/>
    <n v="0"/>
    <n v="0"/>
  </r>
  <r>
    <x v="6"/>
    <x v="6"/>
    <x v="0"/>
    <x v="2"/>
    <x v="7"/>
    <x v="7"/>
    <n v="0"/>
    <n v="0"/>
    <n v="0"/>
  </r>
  <r>
    <x v="6"/>
    <x v="6"/>
    <x v="1"/>
    <x v="2"/>
    <x v="7"/>
    <x v="7"/>
    <n v="0"/>
    <n v="0"/>
    <n v="0"/>
  </r>
  <r>
    <x v="6"/>
    <x v="6"/>
    <x v="2"/>
    <x v="2"/>
    <x v="7"/>
    <x v="7"/>
    <n v="0"/>
    <n v="0"/>
    <n v="0"/>
  </r>
  <r>
    <x v="6"/>
    <x v="6"/>
    <x v="3"/>
    <x v="2"/>
    <x v="7"/>
    <x v="7"/>
    <n v="0"/>
    <n v="0"/>
    <n v="0"/>
  </r>
  <r>
    <x v="6"/>
    <x v="6"/>
    <x v="4"/>
    <x v="2"/>
    <x v="7"/>
    <x v="7"/>
    <n v="0"/>
    <n v="0"/>
    <n v="0"/>
  </r>
  <r>
    <x v="6"/>
    <x v="6"/>
    <x v="5"/>
    <x v="2"/>
    <x v="7"/>
    <x v="7"/>
    <n v="0"/>
    <n v="0"/>
    <n v="0"/>
  </r>
  <r>
    <x v="6"/>
    <x v="6"/>
    <x v="6"/>
    <x v="2"/>
    <x v="7"/>
    <x v="7"/>
    <n v="0"/>
    <n v="0"/>
    <n v="0"/>
  </r>
  <r>
    <x v="7"/>
    <x v="6"/>
    <x v="0"/>
    <x v="2"/>
    <x v="7"/>
    <x v="7"/>
    <n v="0"/>
    <n v="0"/>
    <n v="0"/>
  </r>
  <r>
    <x v="7"/>
    <x v="6"/>
    <x v="1"/>
    <x v="2"/>
    <x v="7"/>
    <x v="7"/>
    <n v="0"/>
    <n v="0"/>
    <n v="0"/>
  </r>
  <r>
    <x v="7"/>
    <x v="6"/>
    <x v="2"/>
    <x v="2"/>
    <x v="7"/>
    <x v="7"/>
    <n v="0"/>
    <n v="0"/>
    <n v="0"/>
  </r>
  <r>
    <x v="7"/>
    <x v="6"/>
    <x v="3"/>
    <x v="2"/>
    <x v="7"/>
    <x v="7"/>
    <n v="0"/>
    <n v="0"/>
    <n v="0"/>
  </r>
  <r>
    <x v="7"/>
    <x v="6"/>
    <x v="4"/>
    <x v="2"/>
    <x v="7"/>
    <x v="7"/>
    <n v="0"/>
    <n v="0"/>
    <n v="0"/>
  </r>
  <r>
    <x v="7"/>
    <x v="6"/>
    <x v="5"/>
    <x v="2"/>
    <x v="7"/>
    <x v="7"/>
    <n v="0"/>
    <n v="0"/>
    <n v="0"/>
  </r>
  <r>
    <x v="7"/>
    <x v="6"/>
    <x v="6"/>
    <x v="2"/>
    <x v="7"/>
    <x v="7"/>
    <n v="0"/>
    <n v="0"/>
    <n v="0"/>
  </r>
  <r>
    <x v="8"/>
    <x v="6"/>
    <x v="0"/>
    <x v="2"/>
    <x v="7"/>
    <x v="7"/>
    <n v="0"/>
    <n v="0"/>
    <n v="0"/>
  </r>
  <r>
    <x v="8"/>
    <x v="6"/>
    <x v="1"/>
    <x v="2"/>
    <x v="7"/>
    <x v="7"/>
    <n v="0"/>
    <n v="0"/>
    <n v="0"/>
  </r>
  <r>
    <x v="8"/>
    <x v="6"/>
    <x v="2"/>
    <x v="2"/>
    <x v="7"/>
    <x v="7"/>
    <n v="0"/>
    <n v="0"/>
    <n v="0"/>
  </r>
  <r>
    <x v="8"/>
    <x v="6"/>
    <x v="3"/>
    <x v="2"/>
    <x v="7"/>
    <x v="7"/>
    <n v="0"/>
    <n v="0"/>
    <n v="0"/>
  </r>
  <r>
    <x v="8"/>
    <x v="6"/>
    <x v="4"/>
    <x v="2"/>
    <x v="7"/>
    <x v="7"/>
    <n v="0"/>
    <n v="0"/>
    <n v="0"/>
  </r>
  <r>
    <x v="8"/>
    <x v="6"/>
    <x v="5"/>
    <x v="2"/>
    <x v="7"/>
    <x v="7"/>
    <n v="0"/>
    <n v="0"/>
    <n v="0"/>
  </r>
  <r>
    <x v="8"/>
    <x v="6"/>
    <x v="6"/>
    <x v="2"/>
    <x v="7"/>
    <x v="7"/>
    <n v="0"/>
    <n v="0"/>
    <n v="0"/>
  </r>
  <r>
    <x v="9"/>
    <x v="6"/>
    <x v="0"/>
    <x v="2"/>
    <x v="7"/>
    <x v="7"/>
    <n v="0"/>
    <n v="0"/>
    <n v="0"/>
  </r>
  <r>
    <x v="9"/>
    <x v="6"/>
    <x v="1"/>
    <x v="2"/>
    <x v="7"/>
    <x v="7"/>
    <n v="0"/>
    <n v="0"/>
    <n v="0"/>
  </r>
  <r>
    <x v="9"/>
    <x v="6"/>
    <x v="2"/>
    <x v="2"/>
    <x v="7"/>
    <x v="7"/>
    <n v="0"/>
    <n v="0"/>
    <n v="0"/>
  </r>
  <r>
    <x v="9"/>
    <x v="6"/>
    <x v="3"/>
    <x v="2"/>
    <x v="7"/>
    <x v="7"/>
    <n v="0"/>
    <n v="0"/>
    <n v="0"/>
  </r>
  <r>
    <x v="9"/>
    <x v="6"/>
    <x v="4"/>
    <x v="2"/>
    <x v="7"/>
    <x v="7"/>
    <n v="0"/>
    <n v="0"/>
    <n v="0"/>
  </r>
  <r>
    <x v="9"/>
    <x v="6"/>
    <x v="5"/>
    <x v="2"/>
    <x v="7"/>
    <x v="7"/>
    <n v="0"/>
    <n v="0"/>
    <n v="0"/>
  </r>
  <r>
    <x v="9"/>
    <x v="6"/>
    <x v="6"/>
    <x v="2"/>
    <x v="7"/>
    <x v="7"/>
    <n v="0"/>
    <n v="0"/>
    <n v="0"/>
  </r>
  <r>
    <x v="10"/>
    <x v="6"/>
    <x v="0"/>
    <x v="2"/>
    <x v="7"/>
    <x v="7"/>
    <n v="0"/>
    <n v="0"/>
    <n v="0"/>
  </r>
  <r>
    <x v="10"/>
    <x v="6"/>
    <x v="1"/>
    <x v="2"/>
    <x v="7"/>
    <x v="7"/>
    <n v="0"/>
    <n v="0"/>
    <n v="0"/>
  </r>
  <r>
    <x v="10"/>
    <x v="6"/>
    <x v="2"/>
    <x v="2"/>
    <x v="7"/>
    <x v="7"/>
    <n v="0"/>
    <n v="0"/>
    <n v="0"/>
  </r>
  <r>
    <x v="10"/>
    <x v="6"/>
    <x v="3"/>
    <x v="2"/>
    <x v="7"/>
    <x v="7"/>
    <n v="0"/>
    <n v="0"/>
    <n v="0"/>
  </r>
  <r>
    <x v="10"/>
    <x v="6"/>
    <x v="4"/>
    <x v="2"/>
    <x v="7"/>
    <x v="7"/>
    <n v="0"/>
    <n v="0"/>
    <n v="0"/>
  </r>
  <r>
    <x v="10"/>
    <x v="6"/>
    <x v="5"/>
    <x v="2"/>
    <x v="7"/>
    <x v="7"/>
    <n v="0"/>
    <n v="0"/>
    <n v="0"/>
  </r>
  <r>
    <x v="10"/>
    <x v="6"/>
    <x v="6"/>
    <x v="2"/>
    <x v="7"/>
    <x v="7"/>
    <n v="0"/>
    <n v="0"/>
    <n v="0"/>
  </r>
  <r>
    <x v="11"/>
    <x v="6"/>
    <x v="0"/>
    <x v="2"/>
    <x v="7"/>
    <x v="7"/>
    <n v="0"/>
    <n v="0"/>
    <n v="0"/>
  </r>
  <r>
    <x v="11"/>
    <x v="6"/>
    <x v="1"/>
    <x v="2"/>
    <x v="7"/>
    <x v="7"/>
    <n v="0"/>
    <n v="0"/>
    <n v="0"/>
  </r>
  <r>
    <x v="11"/>
    <x v="6"/>
    <x v="2"/>
    <x v="2"/>
    <x v="7"/>
    <x v="7"/>
    <n v="0"/>
    <n v="0"/>
    <n v="0"/>
  </r>
  <r>
    <x v="11"/>
    <x v="6"/>
    <x v="3"/>
    <x v="2"/>
    <x v="7"/>
    <x v="7"/>
    <n v="0"/>
    <n v="0"/>
    <n v="0"/>
  </r>
  <r>
    <x v="11"/>
    <x v="6"/>
    <x v="4"/>
    <x v="2"/>
    <x v="1523"/>
    <x v="112"/>
    <n v="12.05"/>
    <n v="3.02"/>
    <n v="1.1499999999999999"/>
  </r>
  <r>
    <x v="11"/>
    <x v="6"/>
    <x v="5"/>
    <x v="2"/>
    <x v="1524"/>
    <x v="1222"/>
    <n v="5.86"/>
    <n v="1.42"/>
    <n v="0.54"/>
  </r>
  <r>
    <x v="11"/>
    <x v="6"/>
    <x v="6"/>
    <x v="2"/>
    <x v="7"/>
    <x v="7"/>
    <n v="0"/>
    <n v="0"/>
    <n v="0"/>
  </r>
  <r>
    <x v="12"/>
    <x v="6"/>
    <x v="0"/>
    <x v="2"/>
    <x v="7"/>
    <x v="7"/>
    <n v="0"/>
    <n v="0"/>
    <n v="0"/>
  </r>
  <r>
    <x v="12"/>
    <x v="6"/>
    <x v="1"/>
    <x v="2"/>
    <x v="7"/>
    <x v="7"/>
    <n v="0"/>
    <n v="0"/>
    <n v="0"/>
  </r>
  <r>
    <x v="12"/>
    <x v="6"/>
    <x v="2"/>
    <x v="2"/>
    <x v="7"/>
    <x v="7"/>
    <n v="0"/>
    <n v="0"/>
    <n v="0"/>
  </r>
  <r>
    <x v="12"/>
    <x v="6"/>
    <x v="3"/>
    <x v="2"/>
    <x v="7"/>
    <x v="7"/>
    <n v="0"/>
    <n v="0"/>
    <n v="0"/>
  </r>
  <r>
    <x v="12"/>
    <x v="6"/>
    <x v="4"/>
    <x v="2"/>
    <x v="7"/>
    <x v="7"/>
    <n v="0"/>
    <n v="0"/>
    <n v="0"/>
  </r>
  <r>
    <x v="12"/>
    <x v="6"/>
    <x v="5"/>
    <x v="2"/>
    <x v="7"/>
    <x v="7"/>
    <n v="0"/>
    <n v="0"/>
    <n v="0"/>
  </r>
  <r>
    <x v="12"/>
    <x v="6"/>
    <x v="6"/>
    <x v="2"/>
    <x v="7"/>
    <x v="7"/>
    <n v="0"/>
    <n v="0"/>
    <n v="0"/>
  </r>
  <r>
    <x v="13"/>
    <x v="6"/>
    <x v="0"/>
    <x v="2"/>
    <x v="7"/>
    <x v="7"/>
    <n v="0"/>
    <n v="0"/>
    <n v="0"/>
  </r>
  <r>
    <x v="13"/>
    <x v="6"/>
    <x v="1"/>
    <x v="2"/>
    <x v="7"/>
    <x v="7"/>
    <n v="0"/>
    <n v="0"/>
    <n v="0"/>
  </r>
  <r>
    <x v="13"/>
    <x v="6"/>
    <x v="2"/>
    <x v="2"/>
    <x v="7"/>
    <x v="7"/>
    <n v="0"/>
    <n v="0"/>
    <n v="0"/>
  </r>
  <r>
    <x v="13"/>
    <x v="6"/>
    <x v="3"/>
    <x v="2"/>
    <x v="7"/>
    <x v="7"/>
    <n v="0"/>
    <n v="0"/>
    <n v="0"/>
  </r>
  <r>
    <x v="13"/>
    <x v="6"/>
    <x v="4"/>
    <x v="2"/>
    <x v="7"/>
    <x v="7"/>
    <n v="0"/>
    <n v="0"/>
    <n v="0"/>
  </r>
  <r>
    <x v="13"/>
    <x v="6"/>
    <x v="5"/>
    <x v="2"/>
    <x v="7"/>
    <x v="7"/>
    <n v="0"/>
    <n v="0"/>
    <n v="0"/>
  </r>
  <r>
    <x v="13"/>
    <x v="6"/>
    <x v="6"/>
    <x v="2"/>
    <x v="7"/>
    <x v="7"/>
    <n v="0"/>
    <n v="0"/>
    <n v="0"/>
  </r>
  <r>
    <x v="14"/>
    <x v="6"/>
    <x v="0"/>
    <x v="2"/>
    <x v="1525"/>
    <x v="1349"/>
    <n v="325.41000000000003"/>
    <n v="78.17"/>
    <n v="29.52"/>
  </r>
  <r>
    <x v="14"/>
    <x v="6"/>
    <x v="1"/>
    <x v="2"/>
    <x v="1526"/>
    <x v="1350"/>
    <n v="323.56"/>
    <n v="77.760000000000005"/>
    <n v="29.37"/>
  </r>
  <r>
    <x v="14"/>
    <x v="6"/>
    <x v="2"/>
    <x v="2"/>
    <x v="1527"/>
    <x v="516"/>
    <n v="234.83"/>
    <n v="56.65"/>
    <n v="21.41"/>
  </r>
  <r>
    <x v="14"/>
    <x v="6"/>
    <x v="3"/>
    <x v="2"/>
    <x v="1528"/>
    <x v="1351"/>
    <n v="472.26"/>
    <n v="116.3"/>
    <n v="44.05"/>
  </r>
  <r>
    <x v="14"/>
    <x v="6"/>
    <x v="4"/>
    <x v="2"/>
    <x v="1529"/>
    <x v="1352"/>
    <n v="507.95"/>
    <n v="126.06"/>
    <n v="47.4"/>
  </r>
  <r>
    <x v="14"/>
    <x v="6"/>
    <x v="5"/>
    <x v="2"/>
    <x v="1530"/>
    <x v="1353"/>
    <n v="585.34"/>
    <n v="140.72"/>
    <n v="52.73"/>
  </r>
  <r>
    <x v="14"/>
    <x v="6"/>
    <x v="6"/>
    <x v="2"/>
    <x v="1531"/>
    <x v="1354"/>
    <n v="441.2"/>
    <n v="104.81"/>
    <n v="39.130000000000003"/>
  </r>
  <r>
    <x v="0"/>
    <x v="0"/>
    <x v="7"/>
    <x v="2"/>
    <x v="1532"/>
    <x v="658"/>
    <n v="17.559999999999999"/>
    <n v="0.72"/>
    <n v="0.48"/>
  </r>
  <r>
    <x v="0"/>
    <x v="1"/>
    <x v="7"/>
    <x v="2"/>
    <x v="1533"/>
    <x v="1355"/>
    <n v="126.05"/>
    <n v="11.85"/>
    <n v="3.38"/>
  </r>
  <r>
    <x v="0"/>
    <x v="2"/>
    <x v="7"/>
    <x v="2"/>
    <x v="1534"/>
    <x v="1356"/>
    <n v="100.77"/>
    <n v="8.7899999999999991"/>
    <n v="2.58"/>
  </r>
  <r>
    <x v="0"/>
    <x v="3"/>
    <x v="7"/>
    <x v="2"/>
    <x v="1535"/>
    <x v="1357"/>
    <n v="945.94"/>
    <n v="145.43"/>
    <n v="86.67"/>
  </r>
  <r>
    <x v="0"/>
    <x v="4"/>
    <x v="7"/>
    <x v="2"/>
    <x v="1536"/>
    <x v="1049"/>
    <n v="132.15"/>
    <n v="20.85"/>
    <n v="11.96"/>
  </r>
  <r>
    <x v="0"/>
    <x v="5"/>
    <x v="7"/>
    <x v="2"/>
    <x v="7"/>
    <x v="7"/>
    <n v="0"/>
    <n v="0"/>
    <n v="0"/>
  </r>
  <r>
    <x v="0"/>
    <x v="6"/>
    <x v="7"/>
    <x v="2"/>
    <x v="7"/>
    <x v="7"/>
    <n v="0"/>
    <n v="0"/>
    <n v="0"/>
  </r>
  <r>
    <x v="1"/>
    <x v="0"/>
    <x v="7"/>
    <x v="2"/>
    <x v="7"/>
    <x v="7"/>
    <n v="0"/>
    <n v="0"/>
    <n v="0"/>
  </r>
  <r>
    <x v="1"/>
    <x v="1"/>
    <x v="7"/>
    <x v="2"/>
    <x v="1537"/>
    <x v="1288"/>
    <n v="0.05"/>
    <n v="0"/>
    <n v="0"/>
  </r>
  <r>
    <x v="1"/>
    <x v="2"/>
    <x v="7"/>
    <x v="2"/>
    <x v="7"/>
    <x v="7"/>
    <n v="0"/>
    <n v="0"/>
    <n v="0"/>
  </r>
  <r>
    <x v="1"/>
    <x v="3"/>
    <x v="7"/>
    <x v="2"/>
    <x v="1538"/>
    <x v="858"/>
    <n v="6.97"/>
    <n v="1.0900000000000001"/>
    <n v="0.62"/>
  </r>
  <r>
    <x v="1"/>
    <x v="4"/>
    <x v="7"/>
    <x v="2"/>
    <x v="1539"/>
    <x v="1358"/>
    <n v="84.01"/>
    <n v="13.08"/>
    <n v="7.25"/>
  </r>
  <r>
    <x v="1"/>
    <x v="5"/>
    <x v="7"/>
    <x v="2"/>
    <x v="1540"/>
    <x v="1359"/>
    <n v="35.4"/>
    <n v="5.78"/>
    <n v="1.88"/>
  </r>
  <r>
    <x v="1"/>
    <x v="6"/>
    <x v="7"/>
    <x v="2"/>
    <x v="1541"/>
    <x v="1360"/>
    <n v="11675.47"/>
    <n v="2672.69"/>
    <n v="996.08"/>
  </r>
  <r>
    <x v="2"/>
    <x v="0"/>
    <x v="7"/>
    <x v="2"/>
    <x v="1542"/>
    <x v="1361"/>
    <n v="0.36"/>
    <n v="0.01"/>
    <n v="0.01"/>
  </r>
  <r>
    <x v="2"/>
    <x v="1"/>
    <x v="7"/>
    <x v="2"/>
    <x v="1543"/>
    <x v="1362"/>
    <n v="91.3"/>
    <n v="8.5299999999999994"/>
    <n v="2.44"/>
  </r>
  <r>
    <x v="2"/>
    <x v="2"/>
    <x v="7"/>
    <x v="2"/>
    <x v="1544"/>
    <x v="1363"/>
    <n v="24.08"/>
    <n v="2.0499999999999998"/>
    <n v="0.59"/>
  </r>
  <r>
    <x v="2"/>
    <x v="3"/>
    <x v="7"/>
    <x v="2"/>
    <x v="1545"/>
    <x v="1364"/>
    <n v="941.06"/>
    <n v="145.51"/>
    <n v="87.96"/>
  </r>
  <r>
    <x v="2"/>
    <x v="4"/>
    <x v="7"/>
    <x v="2"/>
    <x v="1546"/>
    <x v="1365"/>
    <n v="2112.02"/>
    <n v="327.35000000000002"/>
    <n v="198.61"/>
  </r>
  <r>
    <x v="2"/>
    <x v="5"/>
    <x v="7"/>
    <x v="2"/>
    <x v="1547"/>
    <x v="1366"/>
    <n v="299.95999999999998"/>
    <n v="73.84"/>
    <n v="27.97"/>
  </r>
  <r>
    <x v="2"/>
    <x v="6"/>
    <x v="7"/>
    <x v="2"/>
    <x v="1548"/>
    <x v="564"/>
    <n v="0.18"/>
    <n v="0.05"/>
    <n v="0.02"/>
  </r>
  <r>
    <x v="3"/>
    <x v="0"/>
    <x v="7"/>
    <x v="2"/>
    <x v="1549"/>
    <x v="1367"/>
    <n v="65.94"/>
    <n v="2.7"/>
    <n v="1.8"/>
  </r>
  <r>
    <x v="3"/>
    <x v="1"/>
    <x v="7"/>
    <x v="2"/>
    <x v="1550"/>
    <x v="1368"/>
    <n v="1084.5"/>
    <n v="101.61"/>
    <n v="29.03"/>
  </r>
  <r>
    <x v="3"/>
    <x v="2"/>
    <x v="7"/>
    <x v="2"/>
    <x v="1551"/>
    <x v="1369"/>
    <n v="286.57"/>
    <n v="23.76"/>
    <n v="6.87"/>
  </r>
  <r>
    <x v="3"/>
    <x v="3"/>
    <x v="7"/>
    <x v="2"/>
    <x v="1552"/>
    <x v="1370"/>
    <n v="369.42"/>
    <n v="20.6"/>
    <n v="5.91"/>
  </r>
  <r>
    <x v="3"/>
    <x v="4"/>
    <x v="7"/>
    <x v="2"/>
    <x v="1553"/>
    <x v="1371"/>
    <n v="79.63"/>
    <n v="12.12"/>
    <n v="7.25"/>
  </r>
  <r>
    <x v="3"/>
    <x v="5"/>
    <x v="7"/>
    <x v="2"/>
    <x v="7"/>
    <x v="7"/>
    <n v="0"/>
    <n v="0"/>
    <n v="0"/>
  </r>
  <r>
    <x v="3"/>
    <x v="6"/>
    <x v="7"/>
    <x v="2"/>
    <x v="7"/>
    <x v="7"/>
    <n v="0"/>
    <n v="0"/>
    <n v="0"/>
  </r>
  <r>
    <x v="4"/>
    <x v="0"/>
    <x v="7"/>
    <x v="2"/>
    <x v="7"/>
    <x v="7"/>
    <n v="0"/>
    <n v="0"/>
    <n v="0"/>
  </r>
  <r>
    <x v="4"/>
    <x v="1"/>
    <x v="7"/>
    <x v="2"/>
    <x v="7"/>
    <x v="7"/>
    <n v="0"/>
    <n v="0"/>
    <n v="0"/>
  </r>
  <r>
    <x v="4"/>
    <x v="2"/>
    <x v="7"/>
    <x v="2"/>
    <x v="1554"/>
    <x v="1"/>
    <n v="38.92"/>
    <n v="3.38"/>
    <n v="1"/>
  </r>
  <r>
    <x v="4"/>
    <x v="3"/>
    <x v="7"/>
    <x v="2"/>
    <x v="7"/>
    <x v="7"/>
    <n v="0"/>
    <n v="0"/>
    <n v="0"/>
  </r>
  <r>
    <x v="4"/>
    <x v="4"/>
    <x v="7"/>
    <x v="2"/>
    <x v="7"/>
    <x v="7"/>
    <n v="0"/>
    <n v="0"/>
    <n v="0"/>
  </r>
  <r>
    <x v="4"/>
    <x v="5"/>
    <x v="7"/>
    <x v="2"/>
    <x v="7"/>
    <x v="7"/>
    <n v="0"/>
    <n v="0"/>
    <n v="0"/>
  </r>
  <r>
    <x v="4"/>
    <x v="6"/>
    <x v="7"/>
    <x v="2"/>
    <x v="7"/>
    <x v="7"/>
    <n v="0"/>
    <n v="0"/>
    <n v="0"/>
  </r>
  <r>
    <x v="5"/>
    <x v="0"/>
    <x v="7"/>
    <x v="2"/>
    <x v="1555"/>
    <x v="718"/>
    <n v="7.89"/>
    <n v="0.32"/>
    <n v="0.22"/>
  </r>
  <r>
    <x v="5"/>
    <x v="1"/>
    <x v="7"/>
    <x v="2"/>
    <x v="1556"/>
    <x v="1372"/>
    <n v="1.66"/>
    <n v="0.16"/>
    <n v="0.04"/>
  </r>
  <r>
    <x v="5"/>
    <x v="2"/>
    <x v="7"/>
    <x v="2"/>
    <x v="1557"/>
    <x v="1373"/>
    <n v="66.209999999999994"/>
    <n v="6.23"/>
    <n v="1.9"/>
  </r>
  <r>
    <x v="5"/>
    <x v="3"/>
    <x v="7"/>
    <x v="2"/>
    <x v="1558"/>
    <x v="1374"/>
    <n v="6.95"/>
    <n v="1.03"/>
    <n v="0.56000000000000005"/>
  </r>
  <r>
    <x v="5"/>
    <x v="4"/>
    <x v="7"/>
    <x v="2"/>
    <x v="7"/>
    <x v="7"/>
    <n v="0"/>
    <n v="0"/>
    <n v="0"/>
  </r>
  <r>
    <x v="5"/>
    <x v="5"/>
    <x v="7"/>
    <x v="2"/>
    <x v="7"/>
    <x v="7"/>
    <n v="0"/>
    <n v="0"/>
    <n v="0"/>
  </r>
  <r>
    <x v="5"/>
    <x v="6"/>
    <x v="7"/>
    <x v="2"/>
    <x v="7"/>
    <x v="7"/>
    <n v="0"/>
    <n v="0"/>
    <n v="0"/>
  </r>
  <r>
    <x v="6"/>
    <x v="0"/>
    <x v="7"/>
    <x v="2"/>
    <x v="1559"/>
    <x v="629"/>
    <n v="1.54"/>
    <n v="0.06"/>
    <n v="0.04"/>
  </r>
  <r>
    <x v="6"/>
    <x v="1"/>
    <x v="7"/>
    <x v="2"/>
    <x v="1560"/>
    <x v="1375"/>
    <n v="351.24"/>
    <n v="33"/>
    <n v="9.43"/>
  </r>
  <r>
    <x v="6"/>
    <x v="2"/>
    <x v="7"/>
    <x v="2"/>
    <x v="1561"/>
    <x v="1376"/>
    <n v="95.96"/>
    <n v="10.1"/>
    <n v="3.22"/>
  </r>
  <r>
    <x v="6"/>
    <x v="3"/>
    <x v="7"/>
    <x v="2"/>
    <x v="1562"/>
    <x v="1289"/>
    <n v="4.79"/>
    <n v="0.74"/>
    <n v="0.45"/>
  </r>
  <r>
    <x v="6"/>
    <x v="4"/>
    <x v="7"/>
    <x v="2"/>
    <x v="7"/>
    <x v="7"/>
    <n v="0"/>
    <n v="0"/>
    <n v="0"/>
  </r>
  <r>
    <x v="6"/>
    <x v="5"/>
    <x v="7"/>
    <x v="2"/>
    <x v="7"/>
    <x v="7"/>
    <n v="0"/>
    <n v="0"/>
    <n v="0"/>
  </r>
  <r>
    <x v="6"/>
    <x v="6"/>
    <x v="7"/>
    <x v="2"/>
    <x v="7"/>
    <x v="7"/>
    <n v="0"/>
    <n v="0"/>
    <n v="0"/>
  </r>
  <r>
    <x v="7"/>
    <x v="0"/>
    <x v="7"/>
    <x v="2"/>
    <x v="1563"/>
    <x v="599"/>
    <n v="21.29"/>
    <n v="0.87"/>
    <n v="0.57999999999999996"/>
  </r>
  <r>
    <x v="7"/>
    <x v="1"/>
    <x v="7"/>
    <x v="2"/>
    <x v="1564"/>
    <x v="1377"/>
    <n v="393.67"/>
    <n v="15.9"/>
    <n v="10.6"/>
  </r>
  <r>
    <x v="7"/>
    <x v="2"/>
    <x v="7"/>
    <x v="2"/>
    <x v="1565"/>
    <x v="1378"/>
    <n v="333.99"/>
    <n v="14.31"/>
    <n v="10.31"/>
  </r>
  <r>
    <x v="7"/>
    <x v="3"/>
    <x v="7"/>
    <x v="2"/>
    <x v="1566"/>
    <x v="27"/>
    <n v="1.34"/>
    <n v="0.11"/>
    <n v="0.18"/>
  </r>
  <r>
    <x v="7"/>
    <x v="4"/>
    <x v="7"/>
    <x v="2"/>
    <x v="7"/>
    <x v="7"/>
    <n v="0"/>
    <n v="0"/>
    <n v="0"/>
  </r>
  <r>
    <x v="7"/>
    <x v="5"/>
    <x v="7"/>
    <x v="2"/>
    <x v="7"/>
    <x v="7"/>
    <n v="0"/>
    <n v="0"/>
    <n v="0"/>
  </r>
  <r>
    <x v="7"/>
    <x v="6"/>
    <x v="7"/>
    <x v="2"/>
    <x v="7"/>
    <x v="7"/>
    <n v="0"/>
    <n v="0"/>
    <n v="0"/>
  </r>
  <r>
    <x v="8"/>
    <x v="0"/>
    <x v="7"/>
    <x v="2"/>
    <x v="1567"/>
    <x v="859"/>
    <n v="7.87"/>
    <n v="0.32"/>
    <n v="0.21"/>
  </r>
  <r>
    <x v="8"/>
    <x v="1"/>
    <x v="7"/>
    <x v="2"/>
    <x v="1568"/>
    <x v="1379"/>
    <n v="61.3"/>
    <n v="2.5"/>
    <n v="1.66"/>
  </r>
  <r>
    <x v="8"/>
    <x v="2"/>
    <x v="7"/>
    <x v="2"/>
    <x v="1569"/>
    <x v="269"/>
    <n v="47.47"/>
    <n v="2.15"/>
    <n v="1.6"/>
  </r>
  <r>
    <x v="8"/>
    <x v="3"/>
    <x v="7"/>
    <x v="2"/>
    <x v="1570"/>
    <x v="1380"/>
    <n v="73"/>
    <n v="7.23"/>
    <n v="2.25"/>
  </r>
  <r>
    <x v="8"/>
    <x v="4"/>
    <x v="7"/>
    <x v="2"/>
    <x v="1571"/>
    <x v="1381"/>
    <n v="50.57"/>
    <n v="3.9"/>
    <n v="1.22"/>
  </r>
  <r>
    <x v="8"/>
    <x v="5"/>
    <x v="7"/>
    <x v="2"/>
    <x v="1572"/>
    <x v="1382"/>
    <n v="39.07"/>
    <n v="9.81"/>
    <n v="3.64"/>
  </r>
  <r>
    <x v="8"/>
    <x v="6"/>
    <x v="7"/>
    <x v="2"/>
    <x v="7"/>
    <x v="7"/>
    <n v="0"/>
    <n v="0"/>
    <n v="0"/>
  </r>
  <r>
    <x v="9"/>
    <x v="0"/>
    <x v="7"/>
    <x v="2"/>
    <x v="1573"/>
    <x v="1383"/>
    <n v="369.17"/>
    <n v="15.1"/>
    <n v="10.07"/>
  </r>
  <r>
    <x v="9"/>
    <x v="1"/>
    <x v="7"/>
    <x v="2"/>
    <x v="1574"/>
    <x v="1384"/>
    <n v="883.83"/>
    <n v="35.69"/>
    <n v="23.8"/>
  </r>
  <r>
    <x v="9"/>
    <x v="2"/>
    <x v="7"/>
    <x v="2"/>
    <x v="1575"/>
    <x v="1385"/>
    <n v="310.88"/>
    <n v="11.87"/>
    <n v="8.25"/>
  </r>
  <r>
    <x v="9"/>
    <x v="3"/>
    <x v="7"/>
    <x v="2"/>
    <x v="1576"/>
    <x v="1386"/>
    <n v="198.65"/>
    <n v="17.18"/>
    <n v="4.97"/>
  </r>
  <r>
    <x v="9"/>
    <x v="4"/>
    <x v="7"/>
    <x v="2"/>
    <x v="1577"/>
    <x v="1387"/>
    <n v="106.76"/>
    <n v="12.32"/>
    <n v="3.98"/>
  </r>
  <r>
    <x v="9"/>
    <x v="5"/>
    <x v="7"/>
    <x v="2"/>
    <x v="7"/>
    <x v="7"/>
    <n v="0"/>
    <n v="0"/>
    <n v="0"/>
  </r>
  <r>
    <x v="9"/>
    <x v="6"/>
    <x v="7"/>
    <x v="2"/>
    <x v="7"/>
    <x v="7"/>
    <n v="0"/>
    <n v="0"/>
    <n v="0"/>
  </r>
  <r>
    <x v="10"/>
    <x v="0"/>
    <x v="7"/>
    <x v="2"/>
    <x v="1578"/>
    <x v="1388"/>
    <n v="1280.8699999999999"/>
    <n v="52.4"/>
    <n v="34.93"/>
  </r>
  <r>
    <x v="10"/>
    <x v="1"/>
    <x v="7"/>
    <x v="2"/>
    <x v="1579"/>
    <x v="1389"/>
    <n v="4428.82"/>
    <n v="179.49"/>
    <n v="119.66"/>
  </r>
  <r>
    <x v="10"/>
    <x v="2"/>
    <x v="7"/>
    <x v="2"/>
    <x v="1580"/>
    <x v="1390"/>
    <n v="15.35"/>
    <n v="0.67"/>
    <n v="0.48"/>
  </r>
  <r>
    <x v="10"/>
    <x v="3"/>
    <x v="7"/>
    <x v="2"/>
    <x v="7"/>
    <x v="7"/>
    <n v="0"/>
    <n v="0"/>
    <n v="0"/>
  </r>
  <r>
    <x v="10"/>
    <x v="4"/>
    <x v="7"/>
    <x v="2"/>
    <x v="7"/>
    <x v="7"/>
    <n v="0"/>
    <n v="0"/>
    <n v="0"/>
  </r>
  <r>
    <x v="10"/>
    <x v="5"/>
    <x v="7"/>
    <x v="2"/>
    <x v="7"/>
    <x v="7"/>
    <n v="0"/>
    <n v="0"/>
    <n v="0"/>
  </r>
  <r>
    <x v="10"/>
    <x v="6"/>
    <x v="7"/>
    <x v="2"/>
    <x v="7"/>
    <x v="7"/>
    <n v="0"/>
    <n v="0"/>
    <n v="0"/>
  </r>
  <r>
    <x v="11"/>
    <x v="0"/>
    <x v="7"/>
    <x v="2"/>
    <x v="7"/>
    <x v="7"/>
    <n v="0"/>
    <n v="0"/>
    <n v="0"/>
  </r>
  <r>
    <x v="11"/>
    <x v="1"/>
    <x v="7"/>
    <x v="2"/>
    <x v="7"/>
    <x v="7"/>
    <n v="0"/>
    <n v="0"/>
    <n v="0"/>
  </r>
  <r>
    <x v="11"/>
    <x v="2"/>
    <x v="7"/>
    <x v="2"/>
    <x v="7"/>
    <x v="7"/>
    <n v="0"/>
    <n v="0"/>
    <n v="0"/>
  </r>
  <r>
    <x v="11"/>
    <x v="3"/>
    <x v="7"/>
    <x v="2"/>
    <x v="1581"/>
    <x v="1391"/>
    <n v="20.260000000000002"/>
    <n v="3.22"/>
    <n v="1.91"/>
  </r>
  <r>
    <x v="11"/>
    <x v="4"/>
    <x v="7"/>
    <x v="2"/>
    <x v="1582"/>
    <x v="1392"/>
    <n v="673.22"/>
    <n v="105.13"/>
    <n v="64.180000000000007"/>
  </r>
  <r>
    <x v="11"/>
    <x v="5"/>
    <x v="7"/>
    <x v="2"/>
    <x v="1583"/>
    <x v="1393"/>
    <n v="2239.59"/>
    <n v="516.53"/>
    <n v="193.27"/>
  </r>
  <r>
    <x v="11"/>
    <x v="6"/>
    <x v="7"/>
    <x v="2"/>
    <x v="7"/>
    <x v="7"/>
    <n v="0"/>
    <n v="0"/>
    <n v="0"/>
  </r>
  <r>
    <x v="12"/>
    <x v="0"/>
    <x v="7"/>
    <x v="2"/>
    <x v="1584"/>
    <x v="1394"/>
    <n v="30.97"/>
    <n v="1.27"/>
    <n v="0.85"/>
  </r>
  <r>
    <x v="12"/>
    <x v="1"/>
    <x v="7"/>
    <x v="2"/>
    <x v="1585"/>
    <x v="640"/>
    <n v="96.52"/>
    <n v="9.15"/>
    <n v="2.62"/>
  </r>
  <r>
    <x v="12"/>
    <x v="2"/>
    <x v="7"/>
    <x v="2"/>
    <x v="1586"/>
    <x v="1395"/>
    <n v="13.45"/>
    <n v="1.1299999999999999"/>
    <n v="0.33"/>
  </r>
  <r>
    <x v="12"/>
    <x v="3"/>
    <x v="7"/>
    <x v="2"/>
    <x v="1587"/>
    <x v="1309"/>
    <n v="73.84"/>
    <n v="11.3"/>
    <n v="6.78"/>
  </r>
  <r>
    <x v="12"/>
    <x v="4"/>
    <x v="7"/>
    <x v="2"/>
    <x v="1588"/>
    <x v="1396"/>
    <n v="16.48"/>
    <n v="2.74"/>
    <n v="1.42"/>
  </r>
  <r>
    <x v="12"/>
    <x v="5"/>
    <x v="7"/>
    <x v="2"/>
    <x v="7"/>
    <x v="7"/>
    <n v="0"/>
    <n v="0"/>
    <n v="0"/>
  </r>
  <r>
    <x v="12"/>
    <x v="6"/>
    <x v="7"/>
    <x v="2"/>
    <x v="7"/>
    <x v="7"/>
    <n v="0"/>
    <n v="0"/>
    <n v="0"/>
  </r>
  <r>
    <x v="13"/>
    <x v="0"/>
    <x v="7"/>
    <x v="2"/>
    <x v="1589"/>
    <x v="1397"/>
    <n v="386.96"/>
    <n v="15.83"/>
    <n v="10.55"/>
  </r>
  <r>
    <x v="13"/>
    <x v="1"/>
    <x v="7"/>
    <x v="2"/>
    <x v="1590"/>
    <x v="1398"/>
    <n v="447.4"/>
    <n v="18.03"/>
    <n v="12.02"/>
  </r>
  <r>
    <x v="13"/>
    <x v="2"/>
    <x v="7"/>
    <x v="2"/>
    <x v="1591"/>
    <x v="1399"/>
    <n v="195.56"/>
    <n v="28.45"/>
    <n v="10.050000000000001"/>
  </r>
  <r>
    <x v="13"/>
    <x v="3"/>
    <x v="7"/>
    <x v="2"/>
    <x v="1592"/>
    <x v="1400"/>
    <n v="2713.52"/>
    <n v="429.21"/>
    <n v="243.32"/>
  </r>
  <r>
    <x v="13"/>
    <x v="4"/>
    <x v="7"/>
    <x v="2"/>
    <x v="7"/>
    <x v="7"/>
    <n v="0"/>
    <n v="0"/>
    <n v="0"/>
  </r>
  <r>
    <x v="13"/>
    <x v="5"/>
    <x v="7"/>
    <x v="2"/>
    <x v="7"/>
    <x v="7"/>
    <n v="0"/>
    <n v="0"/>
    <n v="0"/>
  </r>
  <r>
    <x v="13"/>
    <x v="6"/>
    <x v="7"/>
    <x v="2"/>
    <x v="7"/>
    <x v="7"/>
    <n v="0"/>
    <n v="0"/>
    <n v="0"/>
  </r>
  <r>
    <x v="14"/>
    <x v="0"/>
    <x v="7"/>
    <x v="2"/>
    <x v="1593"/>
    <x v="529"/>
    <n v="22.32"/>
    <n v="0.91"/>
    <n v="0.61"/>
  </r>
  <r>
    <x v="14"/>
    <x v="1"/>
    <x v="7"/>
    <x v="2"/>
    <x v="1594"/>
    <x v="1401"/>
    <n v="107.49"/>
    <n v="4.33"/>
    <n v="2.89"/>
  </r>
  <r>
    <x v="14"/>
    <x v="2"/>
    <x v="7"/>
    <x v="2"/>
    <x v="1595"/>
    <x v="1402"/>
    <n v="248.11"/>
    <n v="24.02"/>
    <n v="7.46"/>
  </r>
  <r>
    <x v="14"/>
    <x v="3"/>
    <x v="7"/>
    <x v="2"/>
    <x v="1596"/>
    <x v="1403"/>
    <n v="309.57"/>
    <n v="53.21"/>
    <n v="28.2"/>
  </r>
  <r>
    <x v="14"/>
    <x v="4"/>
    <x v="7"/>
    <x v="2"/>
    <x v="1597"/>
    <x v="1404"/>
    <n v="480.57"/>
    <n v="77.040000000000006"/>
    <n v="43.03"/>
  </r>
  <r>
    <x v="14"/>
    <x v="5"/>
    <x v="7"/>
    <x v="2"/>
    <x v="1598"/>
    <x v="1405"/>
    <n v="874.42"/>
    <n v="204.52"/>
    <n v="75.64"/>
  </r>
  <r>
    <x v="14"/>
    <x v="6"/>
    <x v="7"/>
    <x v="2"/>
    <x v="1599"/>
    <x v="1406"/>
    <n v="526.08000000000004"/>
    <n v="126.46"/>
    <n v="47.35"/>
  </r>
  <r>
    <x v="0"/>
    <x v="0"/>
    <x v="7"/>
    <x v="0"/>
    <x v="1600"/>
    <x v="1407"/>
    <n v="14.56"/>
    <n v="0.6"/>
    <n v="0.4"/>
  </r>
  <r>
    <x v="0"/>
    <x v="1"/>
    <x v="7"/>
    <x v="0"/>
    <x v="1601"/>
    <x v="1408"/>
    <n v="1058.6400000000001"/>
    <n v="99.47"/>
    <n v="28.42"/>
  </r>
  <r>
    <x v="0"/>
    <x v="2"/>
    <x v="7"/>
    <x v="0"/>
    <x v="1602"/>
    <x v="1409"/>
    <n v="1217.51"/>
    <n v="107.38"/>
    <n v="31.73"/>
  </r>
  <r>
    <x v="0"/>
    <x v="3"/>
    <x v="7"/>
    <x v="0"/>
    <x v="1603"/>
    <x v="1410"/>
    <n v="2360.4499999999998"/>
    <n v="372.25"/>
    <n v="208.73"/>
  </r>
  <r>
    <x v="0"/>
    <x v="4"/>
    <x v="7"/>
    <x v="0"/>
    <x v="1604"/>
    <x v="1411"/>
    <n v="634.19000000000005"/>
    <n v="101.49"/>
    <n v="56.33"/>
  </r>
  <r>
    <x v="0"/>
    <x v="5"/>
    <x v="7"/>
    <x v="0"/>
    <x v="7"/>
    <x v="7"/>
    <n v="0"/>
    <n v="0"/>
    <n v="0"/>
  </r>
  <r>
    <x v="0"/>
    <x v="6"/>
    <x v="7"/>
    <x v="0"/>
    <x v="7"/>
    <x v="7"/>
    <n v="0"/>
    <n v="0"/>
    <n v="0"/>
  </r>
  <r>
    <x v="1"/>
    <x v="0"/>
    <x v="7"/>
    <x v="0"/>
    <x v="7"/>
    <x v="7"/>
    <n v="0"/>
    <n v="0"/>
    <n v="0"/>
  </r>
  <r>
    <x v="1"/>
    <x v="1"/>
    <x v="7"/>
    <x v="0"/>
    <x v="1605"/>
    <x v="1412"/>
    <n v="316.37"/>
    <n v="29.72"/>
    <n v="8.49"/>
  </r>
  <r>
    <x v="1"/>
    <x v="2"/>
    <x v="7"/>
    <x v="0"/>
    <x v="1606"/>
    <x v="1413"/>
    <n v="389.13"/>
    <n v="38.130000000000003"/>
    <n v="11.66"/>
  </r>
  <r>
    <x v="1"/>
    <x v="3"/>
    <x v="7"/>
    <x v="0"/>
    <x v="1607"/>
    <x v="1414"/>
    <n v="772.04"/>
    <n v="122.31"/>
    <n v="65"/>
  </r>
  <r>
    <x v="1"/>
    <x v="4"/>
    <x v="7"/>
    <x v="0"/>
    <x v="1608"/>
    <x v="1415"/>
    <n v="672.87"/>
    <n v="105.08"/>
    <n v="56.46"/>
  </r>
  <r>
    <x v="1"/>
    <x v="5"/>
    <x v="7"/>
    <x v="0"/>
    <x v="1609"/>
    <x v="1416"/>
    <n v="545.27"/>
    <n v="82.74"/>
    <n v="21.92"/>
  </r>
  <r>
    <x v="1"/>
    <x v="6"/>
    <x v="7"/>
    <x v="0"/>
    <x v="1610"/>
    <x v="1417"/>
    <n v="3681.55"/>
    <n v="883.29"/>
    <n v="333.56"/>
  </r>
  <r>
    <x v="2"/>
    <x v="0"/>
    <x v="7"/>
    <x v="0"/>
    <x v="1611"/>
    <x v="1127"/>
    <n v="20.329999999999998"/>
    <n v="0.83"/>
    <n v="0.55000000000000004"/>
  </r>
  <r>
    <x v="2"/>
    <x v="1"/>
    <x v="7"/>
    <x v="0"/>
    <x v="1612"/>
    <x v="1418"/>
    <n v="179.09"/>
    <n v="16.79"/>
    <n v="4.8"/>
  </r>
  <r>
    <x v="2"/>
    <x v="2"/>
    <x v="7"/>
    <x v="0"/>
    <x v="1613"/>
    <x v="1419"/>
    <n v="197.08"/>
    <n v="17.28"/>
    <n v="5.04"/>
  </r>
  <r>
    <x v="2"/>
    <x v="3"/>
    <x v="7"/>
    <x v="0"/>
    <x v="1614"/>
    <x v="1420"/>
    <n v="1997.34"/>
    <n v="308.74"/>
    <n v="179.41"/>
  </r>
  <r>
    <x v="2"/>
    <x v="4"/>
    <x v="7"/>
    <x v="0"/>
    <x v="1615"/>
    <x v="1421"/>
    <n v="1921.87"/>
    <n v="298.88"/>
    <n v="178.88"/>
  </r>
  <r>
    <x v="2"/>
    <x v="5"/>
    <x v="7"/>
    <x v="0"/>
    <x v="1616"/>
    <x v="1422"/>
    <n v="644.87"/>
    <n v="157.97999999999999"/>
    <n v="59.72"/>
  </r>
  <r>
    <x v="2"/>
    <x v="6"/>
    <x v="7"/>
    <x v="0"/>
    <x v="1617"/>
    <x v="1423"/>
    <n v="67.87"/>
    <n v="16.8"/>
    <n v="6.37"/>
  </r>
  <r>
    <x v="3"/>
    <x v="0"/>
    <x v="7"/>
    <x v="0"/>
    <x v="1618"/>
    <x v="1424"/>
    <n v="117.7"/>
    <n v="4.8099999999999996"/>
    <n v="3.21"/>
  </r>
  <r>
    <x v="3"/>
    <x v="1"/>
    <x v="7"/>
    <x v="0"/>
    <x v="1619"/>
    <x v="1425"/>
    <n v="4041.26"/>
    <n v="378.53"/>
    <n v="108.15"/>
  </r>
  <r>
    <x v="3"/>
    <x v="2"/>
    <x v="7"/>
    <x v="0"/>
    <x v="1620"/>
    <x v="1426"/>
    <n v="1115.04"/>
    <n v="95.39"/>
    <n v="27.94"/>
  </r>
  <r>
    <x v="3"/>
    <x v="3"/>
    <x v="7"/>
    <x v="0"/>
    <x v="1621"/>
    <x v="93"/>
    <n v="589.21"/>
    <n v="35.659999999999997"/>
    <n v="10.39"/>
  </r>
  <r>
    <x v="3"/>
    <x v="4"/>
    <x v="7"/>
    <x v="0"/>
    <x v="1622"/>
    <x v="1427"/>
    <n v="198.43"/>
    <n v="30.31"/>
    <n v="17.45"/>
  </r>
  <r>
    <x v="3"/>
    <x v="5"/>
    <x v="7"/>
    <x v="0"/>
    <x v="1623"/>
    <x v="249"/>
    <n v="24.03"/>
    <n v="5.4"/>
    <n v="1.97"/>
  </r>
  <r>
    <x v="3"/>
    <x v="6"/>
    <x v="7"/>
    <x v="0"/>
    <x v="7"/>
    <x v="7"/>
    <n v="0"/>
    <n v="0"/>
    <n v="0"/>
  </r>
  <r>
    <x v="4"/>
    <x v="0"/>
    <x v="7"/>
    <x v="0"/>
    <x v="7"/>
    <x v="7"/>
    <n v="0"/>
    <n v="0"/>
    <n v="0"/>
  </r>
  <r>
    <x v="4"/>
    <x v="1"/>
    <x v="7"/>
    <x v="0"/>
    <x v="1624"/>
    <x v="1428"/>
    <n v="19.190000000000001"/>
    <n v="1.8"/>
    <n v="0.51"/>
  </r>
  <r>
    <x v="4"/>
    <x v="2"/>
    <x v="7"/>
    <x v="0"/>
    <x v="1625"/>
    <x v="1429"/>
    <n v="1191.18"/>
    <n v="109.44"/>
    <n v="33.15"/>
  </r>
  <r>
    <x v="4"/>
    <x v="3"/>
    <x v="7"/>
    <x v="0"/>
    <x v="1626"/>
    <x v="1430"/>
    <n v="660.55"/>
    <n v="107.53"/>
    <n v="62"/>
  </r>
  <r>
    <x v="4"/>
    <x v="4"/>
    <x v="7"/>
    <x v="0"/>
    <x v="1627"/>
    <x v="468"/>
    <n v="3.28"/>
    <n v="0.5"/>
    <n v="0.3"/>
  </r>
  <r>
    <x v="4"/>
    <x v="5"/>
    <x v="7"/>
    <x v="0"/>
    <x v="1628"/>
    <x v="474"/>
    <n v="20.399999999999999"/>
    <n v="4.9400000000000004"/>
    <n v="1.87"/>
  </r>
  <r>
    <x v="4"/>
    <x v="6"/>
    <x v="7"/>
    <x v="0"/>
    <x v="1629"/>
    <x v="861"/>
    <n v="4.99"/>
    <n v="1.2"/>
    <n v="0.45"/>
  </r>
  <r>
    <x v="5"/>
    <x v="0"/>
    <x v="7"/>
    <x v="0"/>
    <x v="1630"/>
    <x v="1431"/>
    <n v="2.59"/>
    <n v="0.11"/>
    <n v="7.0000000000000007E-2"/>
  </r>
  <r>
    <x v="5"/>
    <x v="1"/>
    <x v="7"/>
    <x v="0"/>
    <x v="1631"/>
    <x v="1432"/>
    <n v="86.65"/>
    <n v="8.11"/>
    <n v="2.3199999999999998"/>
  </r>
  <r>
    <x v="5"/>
    <x v="2"/>
    <x v="7"/>
    <x v="0"/>
    <x v="1632"/>
    <x v="1433"/>
    <n v="608.21"/>
    <n v="51.12"/>
    <n v="14.88"/>
  </r>
  <r>
    <x v="5"/>
    <x v="3"/>
    <x v="7"/>
    <x v="0"/>
    <x v="1633"/>
    <x v="1434"/>
    <n v="808.25"/>
    <n v="124.42"/>
    <n v="73.489999999999995"/>
  </r>
  <r>
    <x v="5"/>
    <x v="4"/>
    <x v="7"/>
    <x v="0"/>
    <x v="1634"/>
    <x v="1435"/>
    <n v="326.06"/>
    <n v="49.53"/>
    <n v="29.07"/>
  </r>
  <r>
    <x v="5"/>
    <x v="5"/>
    <x v="7"/>
    <x v="0"/>
    <x v="1635"/>
    <x v="1436"/>
    <n v="27.81"/>
    <n v="6.46"/>
    <n v="2.41"/>
  </r>
  <r>
    <x v="5"/>
    <x v="6"/>
    <x v="7"/>
    <x v="0"/>
    <x v="7"/>
    <x v="7"/>
    <n v="0"/>
    <n v="0"/>
    <n v="0"/>
  </r>
  <r>
    <x v="6"/>
    <x v="0"/>
    <x v="7"/>
    <x v="0"/>
    <x v="7"/>
    <x v="7"/>
    <n v="0"/>
    <n v="0"/>
    <n v="0"/>
  </r>
  <r>
    <x v="6"/>
    <x v="1"/>
    <x v="7"/>
    <x v="0"/>
    <x v="1636"/>
    <x v="1437"/>
    <n v="433.6"/>
    <n v="40.65"/>
    <n v="11.61"/>
  </r>
  <r>
    <x v="6"/>
    <x v="2"/>
    <x v="7"/>
    <x v="0"/>
    <x v="1637"/>
    <x v="1438"/>
    <n v="88.67"/>
    <n v="7.15"/>
    <n v="2.04"/>
  </r>
  <r>
    <x v="6"/>
    <x v="3"/>
    <x v="7"/>
    <x v="0"/>
    <x v="1638"/>
    <x v="1439"/>
    <n v="106.21"/>
    <n v="16.100000000000001"/>
    <n v="9.57"/>
  </r>
  <r>
    <x v="6"/>
    <x v="4"/>
    <x v="7"/>
    <x v="0"/>
    <x v="7"/>
    <x v="7"/>
    <n v="0"/>
    <n v="0"/>
    <n v="0"/>
  </r>
  <r>
    <x v="6"/>
    <x v="5"/>
    <x v="7"/>
    <x v="0"/>
    <x v="7"/>
    <x v="7"/>
    <n v="0"/>
    <n v="0"/>
    <n v="0"/>
  </r>
  <r>
    <x v="6"/>
    <x v="6"/>
    <x v="7"/>
    <x v="0"/>
    <x v="7"/>
    <x v="7"/>
    <n v="0"/>
    <n v="0"/>
    <n v="0"/>
  </r>
  <r>
    <x v="7"/>
    <x v="0"/>
    <x v="7"/>
    <x v="0"/>
    <x v="1639"/>
    <x v="1440"/>
    <n v="37.880000000000003"/>
    <n v="1.55"/>
    <n v="1.03"/>
  </r>
  <r>
    <x v="7"/>
    <x v="1"/>
    <x v="7"/>
    <x v="0"/>
    <x v="1640"/>
    <x v="1441"/>
    <n v="4629.58"/>
    <n v="186.68"/>
    <n v="124.45"/>
  </r>
  <r>
    <x v="7"/>
    <x v="2"/>
    <x v="7"/>
    <x v="0"/>
    <x v="1641"/>
    <x v="1442"/>
    <n v="4205.76"/>
    <n v="184.22"/>
    <n v="132.54"/>
  </r>
  <r>
    <x v="7"/>
    <x v="3"/>
    <x v="7"/>
    <x v="0"/>
    <x v="1642"/>
    <x v="991"/>
    <n v="3.05"/>
    <n v="0.41"/>
    <n v="0.23"/>
  </r>
  <r>
    <x v="7"/>
    <x v="4"/>
    <x v="7"/>
    <x v="0"/>
    <x v="7"/>
    <x v="7"/>
    <n v="0"/>
    <n v="0"/>
    <n v="0"/>
  </r>
  <r>
    <x v="7"/>
    <x v="5"/>
    <x v="7"/>
    <x v="0"/>
    <x v="7"/>
    <x v="7"/>
    <n v="0"/>
    <n v="0"/>
    <n v="0"/>
  </r>
  <r>
    <x v="7"/>
    <x v="6"/>
    <x v="7"/>
    <x v="0"/>
    <x v="7"/>
    <x v="7"/>
    <n v="0"/>
    <n v="0"/>
    <n v="0"/>
  </r>
  <r>
    <x v="8"/>
    <x v="0"/>
    <x v="7"/>
    <x v="0"/>
    <x v="1643"/>
    <x v="1443"/>
    <n v="45.59"/>
    <n v="1.87"/>
    <n v="1.24"/>
  </r>
  <r>
    <x v="8"/>
    <x v="1"/>
    <x v="7"/>
    <x v="0"/>
    <x v="1644"/>
    <x v="1444"/>
    <n v="367.3"/>
    <n v="14.85"/>
    <n v="9.9"/>
  </r>
  <r>
    <x v="8"/>
    <x v="2"/>
    <x v="7"/>
    <x v="0"/>
    <x v="1645"/>
    <x v="1445"/>
    <n v="633.08000000000004"/>
    <n v="37.51"/>
    <n v="30.25"/>
  </r>
  <r>
    <x v="8"/>
    <x v="3"/>
    <x v="7"/>
    <x v="0"/>
    <x v="1646"/>
    <x v="1446"/>
    <n v="1280.43"/>
    <n v="145.22"/>
    <n v="47.04"/>
  </r>
  <r>
    <x v="8"/>
    <x v="4"/>
    <x v="7"/>
    <x v="0"/>
    <x v="1647"/>
    <x v="1447"/>
    <n v="230.53"/>
    <n v="15.72"/>
    <n v="4.79"/>
  </r>
  <r>
    <x v="8"/>
    <x v="5"/>
    <x v="7"/>
    <x v="0"/>
    <x v="1648"/>
    <x v="1448"/>
    <n v="1787.58"/>
    <n v="272.56"/>
    <n v="72.59"/>
  </r>
  <r>
    <x v="8"/>
    <x v="6"/>
    <x v="7"/>
    <x v="0"/>
    <x v="1649"/>
    <x v="966"/>
    <n v="5.99"/>
    <n v="1.5"/>
    <n v="0.56999999999999995"/>
  </r>
  <r>
    <x v="9"/>
    <x v="0"/>
    <x v="7"/>
    <x v="0"/>
    <x v="1650"/>
    <x v="1449"/>
    <n v="906.36"/>
    <n v="37.08"/>
    <n v="24.72"/>
  </r>
  <r>
    <x v="9"/>
    <x v="1"/>
    <x v="7"/>
    <x v="0"/>
    <x v="1651"/>
    <x v="1450"/>
    <n v="1349.18"/>
    <n v="54.72"/>
    <n v="36.479999999999997"/>
  </r>
  <r>
    <x v="9"/>
    <x v="2"/>
    <x v="7"/>
    <x v="0"/>
    <x v="1652"/>
    <x v="1451"/>
    <n v="907.17"/>
    <n v="46.08"/>
    <n v="34.799999999999997"/>
  </r>
  <r>
    <x v="9"/>
    <x v="3"/>
    <x v="7"/>
    <x v="0"/>
    <x v="1653"/>
    <x v="1452"/>
    <n v="628.46"/>
    <n v="81.62"/>
    <n v="27.13"/>
  </r>
  <r>
    <x v="9"/>
    <x v="4"/>
    <x v="7"/>
    <x v="0"/>
    <x v="1654"/>
    <x v="1453"/>
    <n v="3951.15"/>
    <n v="450.38"/>
    <n v="142.18"/>
  </r>
  <r>
    <x v="9"/>
    <x v="5"/>
    <x v="7"/>
    <x v="0"/>
    <x v="1655"/>
    <x v="1454"/>
    <n v="95.36"/>
    <n v="18.5"/>
    <n v="4.83"/>
  </r>
  <r>
    <x v="9"/>
    <x v="6"/>
    <x v="7"/>
    <x v="0"/>
    <x v="1656"/>
    <x v="1455"/>
    <n v="273.44"/>
    <n v="66.12"/>
    <n v="24.6"/>
  </r>
  <r>
    <x v="10"/>
    <x v="0"/>
    <x v="7"/>
    <x v="0"/>
    <x v="1657"/>
    <x v="1456"/>
    <n v="673.9"/>
    <n v="27.57"/>
    <n v="18.38"/>
  </r>
  <r>
    <x v="10"/>
    <x v="1"/>
    <x v="7"/>
    <x v="0"/>
    <x v="1658"/>
    <x v="1457"/>
    <n v="2443.17"/>
    <n v="99"/>
    <n v="66"/>
  </r>
  <r>
    <x v="10"/>
    <x v="2"/>
    <x v="7"/>
    <x v="0"/>
    <x v="1659"/>
    <x v="665"/>
    <n v="16.420000000000002"/>
    <n v="0.57999999999999996"/>
    <n v="0.39"/>
  </r>
  <r>
    <x v="10"/>
    <x v="3"/>
    <x v="7"/>
    <x v="0"/>
    <x v="7"/>
    <x v="7"/>
    <n v="0"/>
    <n v="0"/>
    <n v="0"/>
  </r>
  <r>
    <x v="10"/>
    <x v="4"/>
    <x v="7"/>
    <x v="0"/>
    <x v="7"/>
    <x v="7"/>
    <n v="0"/>
    <n v="0"/>
    <n v="0"/>
  </r>
  <r>
    <x v="10"/>
    <x v="5"/>
    <x v="7"/>
    <x v="0"/>
    <x v="7"/>
    <x v="7"/>
    <n v="0"/>
    <n v="0"/>
    <n v="0"/>
  </r>
  <r>
    <x v="10"/>
    <x v="6"/>
    <x v="7"/>
    <x v="0"/>
    <x v="7"/>
    <x v="7"/>
    <n v="0"/>
    <n v="0"/>
    <n v="0"/>
  </r>
  <r>
    <x v="11"/>
    <x v="0"/>
    <x v="7"/>
    <x v="0"/>
    <x v="7"/>
    <x v="7"/>
    <n v="0"/>
    <n v="0"/>
    <n v="0"/>
  </r>
  <r>
    <x v="11"/>
    <x v="1"/>
    <x v="7"/>
    <x v="0"/>
    <x v="7"/>
    <x v="7"/>
    <n v="0"/>
    <n v="0"/>
    <n v="0"/>
  </r>
  <r>
    <x v="11"/>
    <x v="2"/>
    <x v="7"/>
    <x v="0"/>
    <x v="7"/>
    <x v="7"/>
    <n v="0"/>
    <n v="0"/>
    <n v="0"/>
  </r>
  <r>
    <x v="11"/>
    <x v="3"/>
    <x v="7"/>
    <x v="0"/>
    <x v="1660"/>
    <x v="1458"/>
    <n v="95.86"/>
    <n v="14.95"/>
    <n v="8.6"/>
  </r>
  <r>
    <x v="11"/>
    <x v="4"/>
    <x v="7"/>
    <x v="0"/>
    <x v="1661"/>
    <x v="1459"/>
    <n v="336.77"/>
    <n v="53.02"/>
    <n v="31.85"/>
  </r>
  <r>
    <x v="11"/>
    <x v="5"/>
    <x v="7"/>
    <x v="0"/>
    <x v="1662"/>
    <x v="1460"/>
    <n v="6727.79"/>
    <n v="1459.93"/>
    <n v="528.53"/>
  </r>
  <r>
    <x v="11"/>
    <x v="6"/>
    <x v="7"/>
    <x v="0"/>
    <x v="1663"/>
    <x v="1461"/>
    <n v="87.32"/>
    <n v="20.68"/>
    <n v="7.58"/>
  </r>
  <r>
    <x v="12"/>
    <x v="0"/>
    <x v="7"/>
    <x v="0"/>
    <x v="1664"/>
    <x v="1462"/>
    <n v="87.86"/>
    <n v="3.72"/>
    <n v="2.5299999999999998"/>
  </r>
  <r>
    <x v="12"/>
    <x v="1"/>
    <x v="7"/>
    <x v="0"/>
    <x v="1665"/>
    <x v="1463"/>
    <n v="206.26"/>
    <n v="19.47"/>
    <n v="5.57"/>
  </r>
  <r>
    <x v="12"/>
    <x v="2"/>
    <x v="7"/>
    <x v="0"/>
    <x v="1666"/>
    <x v="1464"/>
    <n v="49.75"/>
    <n v="4.4400000000000004"/>
    <n v="1.32"/>
  </r>
  <r>
    <x v="12"/>
    <x v="3"/>
    <x v="7"/>
    <x v="0"/>
    <x v="1667"/>
    <x v="1465"/>
    <n v="162.46"/>
    <n v="25.6"/>
    <n v="13.96"/>
  </r>
  <r>
    <x v="12"/>
    <x v="4"/>
    <x v="7"/>
    <x v="0"/>
    <x v="1668"/>
    <x v="1466"/>
    <n v="125.28"/>
    <n v="20.28"/>
    <n v="11.5"/>
  </r>
  <r>
    <x v="12"/>
    <x v="5"/>
    <x v="7"/>
    <x v="0"/>
    <x v="1669"/>
    <x v="1467"/>
    <n v="32.33"/>
    <n v="7.84"/>
    <n v="2.86"/>
  </r>
  <r>
    <x v="12"/>
    <x v="6"/>
    <x v="7"/>
    <x v="0"/>
    <x v="7"/>
    <x v="7"/>
    <n v="0"/>
    <n v="0"/>
    <n v="0"/>
  </r>
  <r>
    <x v="13"/>
    <x v="0"/>
    <x v="7"/>
    <x v="0"/>
    <x v="1670"/>
    <x v="1468"/>
    <n v="1263.31"/>
    <n v="51.68"/>
    <n v="34.450000000000003"/>
  </r>
  <r>
    <x v="13"/>
    <x v="1"/>
    <x v="7"/>
    <x v="0"/>
    <x v="1671"/>
    <x v="1469"/>
    <n v="1937.02"/>
    <n v="78.05"/>
    <n v="52.03"/>
  </r>
  <r>
    <x v="13"/>
    <x v="2"/>
    <x v="7"/>
    <x v="0"/>
    <x v="1672"/>
    <x v="1470"/>
    <n v="3211.8"/>
    <n v="350.26"/>
    <n v="114.18"/>
  </r>
  <r>
    <x v="13"/>
    <x v="3"/>
    <x v="7"/>
    <x v="0"/>
    <x v="1673"/>
    <x v="1471"/>
    <n v="1400.09"/>
    <n v="244.08"/>
    <n v="132.72"/>
  </r>
  <r>
    <x v="13"/>
    <x v="4"/>
    <x v="7"/>
    <x v="0"/>
    <x v="1674"/>
    <x v="1472"/>
    <n v="6209.13"/>
    <n v="972.98"/>
    <n v="563.57000000000005"/>
  </r>
  <r>
    <x v="13"/>
    <x v="5"/>
    <x v="7"/>
    <x v="0"/>
    <x v="1675"/>
    <x v="1473"/>
    <n v="854.67"/>
    <n v="196.06"/>
    <n v="71.760000000000005"/>
  </r>
  <r>
    <x v="13"/>
    <x v="6"/>
    <x v="7"/>
    <x v="0"/>
    <x v="7"/>
    <x v="7"/>
    <n v="0"/>
    <n v="0"/>
    <n v="0"/>
  </r>
  <r>
    <x v="14"/>
    <x v="0"/>
    <x v="7"/>
    <x v="0"/>
    <x v="1676"/>
    <x v="27"/>
    <n v="1.1299999999999999"/>
    <n v="0.05"/>
    <n v="0.03"/>
  </r>
  <r>
    <x v="14"/>
    <x v="1"/>
    <x v="7"/>
    <x v="0"/>
    <x v="1677"/>
    <x v="1474"/>
    <n v="27.6"/>
    <n v="1.1200000000000001"/>
    <n v="0.75"/>
  </r>
  <r>
    <x v="14"/>
    <x v="2"/>
    <x v="7"/>
    <x v="0"/>
    <x v="1678"/>
    <x v="1475"/>
    <n v="55.66"/>
    <n v="5.56"/>
    <n v="1.75"/>
  </r>
  <r>
    <x v="14"/>
    <x v="3"/>
    <x v="7"/>
    <x v="0"/>
    <x v="1679"/>
    <x v="1476"/>
    <n v="251.19"/>
    <n v="40.5"/>
    <n v="22.59"/>
  </r>
  <r>
    <x v="14"/>
    <x v="4"/>
    <x v="7"/>
    <x v="0"/>
    <x v="1680"/>
    <x v="1477"/>
    <n v="1230.95"/>
    <n v="195.19"/>
    <n v="107.5"/>
  </r>
  <r>
    <x v="14"/>
    <x v="5"/>
    <x v="7"/>
    <x v="0"/>
    <x v="1681"/>
    <x v="1478"/>
    <n v="2854.23"/>
    <n v="670.3"/>
    <n v="248.05"/>
  </r>
  <r>
    <x v="14"/>
    <x v="6"/>
    <x v="7"/>
    <x v="0"/>
    <x v="1682"/>
    <x v="1479"/>
    <n v="2589.83"/>
    <n v="616.79"/>
    <n v="230.38"/>
  </r>
  <r>
    <x v="0"/>
    <x v="0"/>
    <x v="7"/>
    <x v="1"/>
    <x v="1683"/>
    <x v="488"/>
    <n v="31.28"/>
    <n v="1.28"/>
    <n v="0.85"/>
  </r>
  <r>
    <x v="0"/>
    <x v="1"/>
    <x v="7"/>
    <x v="1"/>
    <x v="1684"/>
    <x v="1480"/>
    <n v="475.1"/>
    <n v="44.56"/>
    <n v="12.73"/>
  </r>
  <r>
    <x v="0"/>
    <x v="2"/>
    <x v="7"/>
    <x v="1"/>
    <x v="1685"/>
    <x v="1481"/>
    <n v="456.51"/>
    <n v="44.31"/>
    <n v="13.57"/>
  </r>
  <r>
    <x v="0"/>
    <x v="3"/>
    <x v="7"/>
    <x v="1"/>
    <x v="1686"/>
    <x v="1482"/>
    <n v="899.86"/>
    <n v="140.22"/>
    <n v="81.75"/>
  </r>
  <r>
    <x v="0"/>
    <x v="4"/>
    <x v="7"/>
    <x v="1"/>
    <x v="1687"/>
    <x v="1483"/>
    <n v="90.75"/>
    <n v="14.03"/>
    <n v="8.33"/>
  </r>
  <r>
    <x v="0"/>
    <x v="5"/>
    <x v="7"/>
    <x v="1"/>
    <x v="7"/>
    <x v="7"/>
    <n v="0"/>
    <n v="0"/>
    <n v="0"/>
  </r>
  <r>
    <x v="0"/>
    <x v="6"/>
    <x v="7"/>
    <x v="1"/>
    <x v="7"/>
    <x v="7"/>
    <n v="0"/>
    <n v="0"/>
    <n v="0"/>
  </r>
  <r>
    <x v="1"/>
    <x v="0"/>
    <x v="7"/>
    <x v="1"/>
    <x v="7"/>
    <x v="7"/>
    <n v="0"/>
    <n v="0"/>
    <n v="0"/>
  </r>
  <r>
    <x v="1"/>
    <x v="1"/>
    <x v="7"/>
    <x v="1"/>
    <x v="1688"/>
    <x v="1484"/>
    <n v="69.77"/>
    <n v="6.53"/>
    <n v="1.87"/>
  </r>
  <r>
    <x v="1"/>
    <x v="2"/>
    <x v="7"/>
    <x v="1"/>
    <x v="1689"/>
    <x v="1485"/>
    <n v="17.16"/>
    <n v="1.46"/>
    <n v="0.43"/>
  </r>
  <r>
    <x v="1"/>
    <x v="3"/>
    <x v="7"/>
    <x v="1"/>
    <x v="1690"/>
    <x v="1486"/>
    <n v="70.510000000000005"/>
    <n v="10.89"/>
    <n v="6.32"/>
  </r>
  <r>
    <x v="1"/>
    <x v="4"/>
    <x v="7"/>
    <x v="1"/>
    <x v="1691"/>
    <x v="1487"/>
    <n v="81.510000000000005"/>
    <n v="12.43"/>
    <n v="7.42"/>
  </r>
  <r>
    <x v="1"/>
    <x v="5"/>
    <x v="7"/>
    <x v="1"/>
    <x v="1692"/>
    <x v="999"/>
    <n v="15.31"/>
    <n v="3.19"/>
    <n v="1.18"/>
  </r>
  <r>
    <x v="1"/>
    <x v="6"/>
    <x v="7"/>
    <x v="1"/>
    <x v="1693"/>
    <x v="1488"/>
    <n v="5189.13"/>
    <n v="1244.1600000000001"/>
    <n v="469.79"/>
  </r>
  <r>
    <x v="2"/>
    <x v="0"/>
    <x v="7"/>
    <x v="1"/>
    <x v="1694"/>
    <x v="247"/>
    <n v="9.15"/>
    <n v="0.37"/>
    <n v="0.25"/>
  </r>
  <r>
    <x v="2"/>
    <x v="1"/>
    <x v="7"/>
    <x v="1"/>
    <x v="1695"/>
    <x v="1489"/>
    <n v="112.06"/>
    <n v="10.49"/>
    <n v="3"/>
  </r>
  <r>
    <x v="2"/>
    <x v="2"/>
    <x v="7"/>
    <x v="1"/>
    <x v="1696"/>
    <x v="1490"/>
    <n v="194.64"/>
    <n v="16.78"/>
    <n v="4.8600000000000003"/>
  </r>
  <r>
    <x v="2"/>
    <x v="3"/>
    <x v="7"/>
    <x v="1"/>
    <x v="1697"/>
    <x v="1491"/>
    <n v="1153.8900000000001"/>
    <n v="179.88"/>
    <n v="106"/>
  </r>
  <r>
    <x v="2"/>
    <x v="4"/>
    <x v="7"/>
    <x v="1"/>
    <x v="1698"/>
    <x v="1492"/>
    <n v="2063.5500000000002"/>
    <n v="321.5"/>
    <n v="191.98"/>
  </r>
  <r>
    <x v="2"/>
    <x v="5"/>
    <x v="7"/>
    <x v="1"/>
    <x v="1699"/>
    <x v="1493"/>
    <n v="1169.07"/>
    <n v="285.08999999999997"/>
    <n v="106.33"/>
  </r>
  <r>
    <x v="2"/>
    <x v="6"/>
    <x v="7"/>
    <x v="1"/>
    <x v="1700"/>
    <x v="1494"/>
    <n v="226.98"/>
    <n v="54.92"/>
    <n v="20.420000000000002"/>
  </r>
  <r>
    <x v="3"/>
    <x v="0"/>
    <x v="7"/>
    <x v="1"/>
    <x v="1701"/>
    <x v="1495"/>
    <n v="167.15"/>
    <n v="6.84"/>
    <n v="4.5599999999999996"/>
  </r>
  <r>
    <x v="3"/>
    <x v="1"/>
    <x v="7"/>
    <x v="1"/>
    <x v="1702"/>
    <x v="1496"/>
    <n v="2659.91"/>
    <n v="249.17"/>
    <n v="71.19"/>
  </r>
  <r>
    <x v="3"/>
    <x v="2"/>
    <x v="7"/>
    <x v="1"/>
    <x v="1703"/>
    <x v="1497"/>
    <n v="726.59"/>
    <n v="62.07"/>
    <n v="18.149999999999999"/>
  </r>
  <r>
    <x v="3"/>
    <x v="3"/>
    <x v="7"/>
    <x v="1"/>
    <x v="1704"/>
    <x v="218"/>
    <n v="351.3"/>
    <n v="20.67"/>
    <n v="5.99"/>
  </r>
  <r>
    <x v="3"/>
    <x v="4"/>
    <x v="7"/>
    <x v="1"/>
    <x v="1705"/>
    <x v="1498"/>
    <n v="67.2"/>
    <n v="10.3"/>
    <n v="5.99"/>
  </r>
  <r>
    <x v="3"/>
    <x v="5"/>
    <x v="7"/>
    <x v="1"/>
    <x v="7"/>
    <x v="7"/>
    <n v="0"/>
    <n v="0"/>
    <n v="0"/>
  </r>
  <r>
    <x v="3"/>
    <x v="6"/>
    <x v="7"/>
    <x v="1"/>
    <x v="7"/>
    <x v="7"/>
    <n v="0"/>
    <n v="0"/>
    <n v="0"/>
  </r>
  <r>
    <x v="4"/>
    <x v="0"/>
    <x v="7"/>
    <x v="1"/>
    <x v="7"/>
    <x v="7"/>
    <n v="0"/>
    <n v="0"/>
    <n v="0"/>
  </r>
  <r>
    <x v="4"/>
    <x v="1"/>
    <x v="7"/>
    <x v="1"/>
    <x v="7"/>
    <x v="7"/>
    <n v="0"/>
    <n v="0"/>
    <n v="0"/>
  </r>
  <r>
    <x v="4"/>
    <x v="2"/>
    <x v="7"/>
    <x v="1"/>
    <x v="1706"/>
    <x v="1499"/>
    <n v="390.88"/>
    <n v="36.659999999999997"/>
    <n v="11.19"/>
  </r>
  <r>
    <x v="4"/>
    <x v="3"/>
    <x v="7"/>
    <x v="1"/>
    <x v="1707"/>
    <x v="459"/>
    <n v="6.62"/>
    <n v="1.22"/>
    <n v="0.63"/>
  </r>
  <r>
    <x v="4"/>
    <x v="4"/>
    <x v="7"/>
    <x v="1"/>
    <x v="7"/>
    <x v="7"/>
    <n v="0"/>
    <n v="0"/>
    <n v="0"/>
  </r>
  <r>
    <x v="4"/>
    <x v="5"/>
    <x v="7"/>
    <x v="1"/>
    <x v="7"/>
    <x v="7"/>
    <n v="0"/>
    <n v="0"/>
    <n v="0"/>
  </r>
  <r>
    <x v="4"/>
    <x v="6"/>
    <x v="7"/>
    <x v="1"/>
    <x v="7"/>
    <x v="7"/>
    <n v="0"/>
    <n v="0"/>
    <n v="0"/>
  </r>
  <r>
    <x v="5"/>
    <x v="0"/>
    <x v="7"/>
    <x v="1"/>
    <x v="1708"/>
    <x v="582"/>
    <n v="1.66"/>
    <n v="7.0000000000000007E-2"/>
    <n v="0.05"/>
  </r>
  <r>
    <x v="5"/>
    <x v="1"/>
    <x v="7"/>
    <x v="1"/>
    <x v="1709"/>
    <x v="1132"/>
    <n v="5.42"/>
    <n v="0.51"/>
    <n v="0.15"/>
  </r>
  <r>
    <x v="5"/>
    <x v="2"/>
    <x v="7"/>
    <x v="1"/>
    <x v="1710"/>
    <x v="1500"/>
    <n v="251.65"/>
    <n v="20.87"/>
    <n v="6.04"/>
  </r>
  <r>
    <x v="5"/>
    <x v="3"/>
    <x v="7"/>
    <x v="1"/>
    <x v="1711"/>
    <x v="1501"/>
    <n v="164.91"/>
    <n v="24.92"/>
    <n v="14.33"/>
  </r>
  <r>
    <x v="5"/>
    <x v="4"/>
    <x v="7"/>
    <x v="1"/>
    <x v="7"/>
    <x v="7"/>
    <n v="0"/>
    <n v="0"/>
    <n v="0"/>
  </r>
  <r>
    <x v="5"/>
    <x v="5"/>
    <x v="7"/>
    <x v="1"/>
    <x v="1712"/>
    <x v="659"/>
    <n v="6.32"/>
    <n v="1.54"/>
    <n v="0.57999999999999996"/>
  </r>
  <r>
    <x v="5"/>
    <x v="6"/>
    <x v="7"/>
    <x v="1"/>
    <x v="7"/>
    <x v="7"/>
    <n v="0"/>
    <n v="0"/>
    <n v="0"/>
  </r>
  <r>
    <x v="6"/>
    <x v="0"/>
    <x v="7"/>
    <x v="1"/>
    <x v="7"/>
    <x v="7"/>
    <n v="0"/>
    <n v="0"/>
    <n v="0"/>
  </r>
  <r>
    <x v="6"/>
    <x v="1"/>
    <x v="7"/>
    <x v="1"/>
    <x v="1713"/>
    <x v="1502"/>
    <n v="475.52"/>
    <n v="44.59"/>
    <n v="12.74"/>
  </r>
  <r>
    <x v="6"/>
    <x v="2"/>
    <x v="7"/>
    <x v="1"/>
    <x v="1714"/>
    <x v="1503"/>
    <n v="54.69"/>
    <n v="4.51"/>
    <n v="1.3"/>
  </r>
  <r>
    <x v="6"/>
    <x v="3"/>
    <x v="7"/>
    <x v="1"/>
    <x v="658"/>
    <x v="628"/>
    <n v="2.58"/>
    <n v="0.4"/>
    <n v="0.24"/>
  </r>
  <r>
    <x v="6"/>
    <x v="4"/>
    <x v="7"/>
    <x v="1"/>
    <x v="7"/>
    <x v="7"/>
    <n v="0"/>
    <n v="0"/>
    <n v="0"/>
  </r>
  <r>
    <x v="6"/>
    <x v="5"/>
    <x v="7"/>
    <x v="1"/>
    <x v="7"/>
    <x v="7"/>
    <n v="0"/>
    <n v="0"/>
    <n v="0"/>
  </r>
  <r>
    <x v="6"/>
    <x v="6"/>
    <x v="7"/>
    <x v="1"/>
    <x v="7"/>
    <x v="7"/>
    <n v="0"/>
    <n v="0"/>
    <n v="0"/>
  </r>
  <r>
    <x v="7"/>
    <x v="0"/>
    <x v="7"/>
    <x v="1"/>
    <x v="1715"/>
    <x v="1504"/>
    <n v="45.57"/>
    <n v="1.86"/>
    <n v="1.24"/>
  </r>
  <r>
    <x v="7"/>
    <x v="1"/>
    <x v="7"/>
    <x v="1"/>
    <x v="1716"/>
    <x v="1505"/>
    <n v="1075.82"/>
    <n v="43.31"/>
    <n v="28.88"/>
  </r>
  <r>
    <x v="7"/>
    <x v="2"/>
    <x v="7"/>
    <x v="1"/>
    <x v="1717"/>
    <x v="1506"/>
    <n v="1035.94"/>
    <n v="43.51"/>
    <n v="31.26"/>
  </r>
  <r>
    <x v="7"/>
    <x v="3"/>
    <x v="7"/>
    <x v="1"/>
    <x v="1718"/>
    <x v="1220"/>
    <n v="11"/>
    <n v="1.32"/>
    <n v="0.99"/>
  </r>
  <r>
    <x v="7"/>
    <x v="4"/>
    <x v="7"/>
    <x v="1"/>
    <x v="7"/>
    <x v="7"/>
    <n v="0"/>
    <n v="0"/>
    <n v="0"/>
  </r>
  <r>
    <x v="7"/>
    <x v="5"/>
    <x v="7"/>
    <x v="1"/>
    <x v="7"/>
    <x v="7"/>
    <n v="0"/>
    <n v="0"/>
    <n v="0"/>
  </r>
  <r>
    <x v="7"/>
    <x v="6"/>
    <x v="7"/>
    <x v="1"/>
    <x v="7"/>
    <x v="7"/>
    <n v="0"/>
    <n v="0"/>
    <n v="0"/>
  </r>
  <r>
    <x v="8"/>
    <x v="0"/>
    <x v="7"/>
    <x v="1"/>
    <x v="1719"/>
    <x v="1507"/>
    <n v="4.87"/>
    <n v="0.2"/>
    <n v="0.13"/>
  </r>
  <r>
    <x v="8"/>
    <x v="1"/>
    <x v="7"/>
    <x v="1"/>
    <x v="1720"/>
    <x v="1508"/>
    <n v="135.19999999999999"/>
    <n v="5.51"/>
    <n v="3.67"/>
  </r>
  <r>
    <x v="8"/>
    <x v="2"/>
    <x v="7"/>
    <x v="1"/>
    <x v="1721"/>
    <x v="1509"/>
    <n v="257.44"/>
    <n v="12.74"/>
    <n v="9.8000000000000007"/>
  </r>
  <r>
    <x v="8"/>
    <x v="3"/>
    <x v="7"/>
    <x v="1"/>
    <x v="1722"/>
    <x v="1510"/>
    <n v="436.35"/>
    <n v="46.88"/>
    <n v="14.95"/>
  </r>
  <r>
    <x v="8"/>
    <x v="4"/>
    <x v="7"/>
    <x v="1"/>
    <x v="1723"/>
    <x v="1511"/>
    <n v="63.17"/>
    <n v="4.7300000000000004"/>
    <n v="1.48"/>
  </r>
  <r>
    <x v="8"/>
    <x v="5"/>
    <x v="7"/>
    <x v="1"/>
    <x v="1724"/>
    <x v="1512"/>
    <n v="752.75"/>
    <n v="106.09"/>
    <n v="29.58"/>
  </r>
  <r>
    <x v="8"/>
    <x v="6"/>
    <x v="7"/>
    <x v="1"/>
    <x v="7"/>
    <x v="7"/>
    <n v="0"/>
    <n v="0"/>
    <n v="0"/>
  </r>
  <r>
    <x v="9"/>
    <x v="0"/>
    <x v="7"/>
    <x v="1"/>
    <x v="1725"/>
    <x v="1513"/>
    <n v="552.26"/>
    <n v="22.59"/>
    <n v="15.06"/>
  </r>
  <r>
    <x v="9"/>
    <x v="1"/>
    <x v="7"/>
    <x v="1"/>
    <x v="1726"/>
    <x v="73"/>
    <n v="1238.6300000000001"/>
    <n v="50.05"/>
    <n v="33.36"/>
  </r>
  <r>
    <x v="9"/>
    <x v="2"/>
    <x v="7"/>
    <x v="1"/>
    <x v="1727"/>
    <x v="1514"/>
    <n v="233.39"/>
    <n v="9.92"/>
    <n v="7.16"/>
  </r>
  <r>
    <x v="9"/>
    <x v="3"/>
    <x v="7"/>
    <x v="1"/>
    <x v="1728"/>
    <x v="1515"/>
    <n v="319.8"/>
    <n v="39.89"/>
    <n v="13.08"/>
  </r>
  <r>
    <x v="9"/>
    <x v="4"/>
    <x v="7"/>
    <x v="1"/>
    <x v="1729"/>
    <x v="1516"/>
    <n v="499.84"/>
    <n v="59.28"/>
    <n v="19.260000000000002"/>
  </r>
  <r>
    <x v="9"/>
    <x v="5"/>
    <x v="7"/>
    <x v="1"/>
    <x v="1730"/>
    <x v="802"/>
    <n v="27.33"/>
    <n v="5.29"/>
    <n v="1.39"/>
  </r>
  <r>
    <x v="9"/>
    <x v="6"/>
    <x v="7"/>
    <x v="1"/>
    <x v="1731"/>
    <x v="1517"/>
    <n v="35.450000000000003"/>
    <n v="8.74"/>
    <n v="3.3"/>
  </r>
  <r>
    <x v="10"/>
    <x v="0"/>
    <x v="7"/>
    <x v="1"/>
    <x v="1732"/>
    <x v="1518"/>
    <n v="643.46"/>
    <n v="26.32"/>
    <n v="17.55"/>
  </r>
  <r>
    <x v="10"/>
    <x v="1"/>
    <x v="7"/>
    <x v="1"/>
    <x v="1733"/>
    <x v="1519"/>
    <n v="2900.76"/>
    <n v="117.58"/>
    <n v="78.39"/>
  </r>
  <r>
    <x v="10"/>
    <x v="2"/>
    <x v="7"/>
    <x v="1"/>
    <x v="1734"/>
    <x v="1520"/>
    <n v="444.72"/>
    <n v="19.62"/>
    <n v="13.89"/>
  </r>
  <r>
    <x v="10"/>
    <x v="3"/>
    <x v="7"/>
    <x v="1"/>
    <x v="1735"/>
    <x v="1521"/>
    <n v="8.89"/>
    <n v="0.78"/>
    <n v="0.22"/>
  </r>
  <r>
    <x v="10"/>
    <x v="4"/>
    <x v="7"/>
    <x v="1"/>
    <x v="7"/>
    <x v="7"/>
    <n v="0"/>
    <n v="0"/>
    <n v="0"/>
  </r>
  <r>
    <x v="10"/>
    <x v="5"/>
    <x v="7"/>
    <x v="1"/>
    <x v="7"/>
    <x v="7"/>
    <n v="0"/>
    <n v="0"/>
    <n v="0"/>
  </r>
  <r>
    <x v="10"/>
    <x v="6"/>
    <x v="7"/>
    <x v="1"/>
    <x v="7"/>
    <x v="7"/>
    <n v="0"/>
    <n v="0"/>
    <n v="0"/>
  </r>
  <r>
    <x v="11"/>
    <x v="0"/>
    <x v="7"/>
    <x v="1"/>
    <x v="7"/>
    <x v="7"/>
    <n v="0"/>
    <n v="0"/>
    <n v="0"/>
  </r>
  <r>
    <x v="11"/>
    <x v="1"/>
    <x v="7"/>
    <x v="1"/>
    <x v="7"/>
    <x v="7"/>
    <n v="0"/>
    <n v="0"/>
    <n v="0"/>
  </r>
  <r>
    <x v="11"/>
    <x v="2"/>
    <x v="7"/>
    <x v="1"/>
    <x v="7"/>
    <x v="7"/>
    <n v="0"/>
    <n v="0"/>
    <n v="0"/>
  </r>
  <r>
    <x v="11"/>
    <x v="3"/>
    <x v="7"/>
    <x v="1"/>
    <x v="1736"/>
    <x v="313"/>
    <n v="16.690000000000001"/>
    <n v="2.67"/>
    <n v="1.58"/>
  </r>
  <r>
    <x v="11"/>
    <x v="4"/>
    <x v="7"/>
    <x v="1"/>
    <x v="1737"/>
    <x v="1522"/>
    <n v="357.5"/>
    <n v="55.82"/>
    <n v="34.07"/>
  </r>
  <r>
    <x v="11"/>
    <x v="5"/>
    <x v="7"/>
    <x v="1"/>
    <x v="1738"/>
    <x v="1523"/>
    <n v="2268.75"/>
    <n v="500.92"/>
    <n v="185.55"/>
  </r>
  <r>
    <x v="11"/>
    <x v="6"/>
    <x v="7"/>
    <x v="1"/>
    <x v="7"/>
    <x v="7"/>
    <n v="0"/>
    <n v="0"/>
    <n v="0"/>
  </r>
  <r>
    <x v="12"/>
    <x v="0"/>
    <x v="7"/>
    <x v="1"/>
    <x v="1739"/>
    <x v="1524"/>
    <n v="66.239999999999995"/>
    <n v="2.9"/>
    <n v="2.0099999999999998"/>
  </r>
  <r>
    <x v="12"/>
    <x v="1"/>
    <x v="7"/>
    <x v="1"/>
    <x v="1740"/>
    <x v="1525"/>
    <n v="73.180000000000007"/>
    <n v="6.91"/>
    <n v="1.98"/>
  </r>
  <r>
    <x v="12"/>
    <x v="2"/>
    <x v="7"/>
    <x v="1"/>
    <x v="1741"/>
    <x v="501"/>
    <n v="8.48"/>
    <n v="0.69"/>
    <n v="0.2"/>
  </r>
  <r>
    <x v="12"/>
    <x v="3"/>
    <x v="7"/>
    <x v="1"/>
    <x v="1742"/>
    <x v="1526"/>
    <n v="43.23"/>
    <n v="6.6"/>
    <n v="3.95"/>
  </r>
  <r>
    <x v="12"/>
    <x v="4"/>
    <x v="7"/>
    <x v="1"/>
    <x v="1743"/>
    <x v="320"/>
    <n v="13.05"/>
    <n v="2.0099999999999998"/>
    <n v="1.21"/>
  </r>
  <r>
    <x v="12"/>
    <x v="5"/>
    <x v="7"/>
    <x v="1"/>
    <x v="1744"/>
    <x v="469"/>
    <n v="2.02"/>
    <n v="0.5"/>
    <n v="0.18"/>
  </r>
  <r>
    <x v="12"/>
    <x v="6"/>
    <x v="7"/>
    <x v="1"/>
    <x v="7"/>
    <x v="7"/>
    <n v="0"/>
    <n v="0"/>
    <n v="0"/>
  </r>
  <r>
    <x v="13"/>
    <x v="0"/>
    <x v="7"/>
    <x v="1"/>
    <x v="1745"/>
    <x v="1527"/>
    <n v="1169.31"/>
    <n v="47.84"/>
    <n v="31.89"/>
  </r>
  <r>
    <x v="13"/>
    <x v="1"/>
    <x v="7"/>
    <x v="1"/>
    <x v="1746"/>
    <x v="1528"/>
    <n v="2272.59"/>
    <n v="91.49"/>
    <n v="61"/>
  </r>
  <r>
    <x v="13"/>
    <x v="2"/>
    <x v="7"/>
    <x v="1"/>
    <x v="1747"/>
    <x v="1529"/>
    <n v="507.28"/>
    <n v="53.26"/>
    <n v="17.05"/>
  </r>
  <r>
    <x v="13"/>
    <x v="3"/>
    <x v="7"/>
    <x v="1"/>
    <x v="1748"/>
    <x v="1530"/>
    <n v="2626.17"/>
    <n v="414.88"/>
    <n v="235.99"/>
  </r>
  <r>
    <x v="13"/>
    <x v="4"/>
    <x v="7"/>
    <x v="1"/>
    <x v="1749"/>
    <x v="566"/>
    <n v="19.600000000000001"/>
    <n v="4.95"/>
    <n v="1.98"/>
  </r>
  <r>
    <x v="13"/>
    <x v="5"/>
    <x v="7"/>
    <x v="1"/>
    <x v="7"/>
    <x v="7"/>
    <n v="0"/>
    <n v="0"/>
    <n v="0"/>
  </r>
  <r>
    <x v="13"/>
    <x v="6"/>
    <x v="7"/>
    <x v="1"/>
    <x v="7"/>
    <x v="7"/>
    <n v="0"/>
    <n v="0"/>
    <n v="0"/>
  </r>
  <r>
    <x v="14"/>
    <x v="0"/>
    <x v="7"/>
    <x v="1"/>
    <x v="1750"/>
    <x v="469"/>
    <n v="1.26"/>
    <n v="0.05"/>
    <n v="0.03"/>
  </r>
  <r>
    <x v="14"/>
    <x v="1"/>
    <x v="7"/>
    <x v="1"/>
    <x v="1751"/>
    <x v="1531"/>
    <n v="15.44"/>
    <n v="0.62"/>
    <n v="0.41"/>
  </r>
  <r>
    <x v="14"/>
    <x v="2"/>
    <x v="7"/>
    <x v="1"/>
    <x v="1752"/>
    <x v="1532"/>
    <n v="152.22"/>
    <n v="15.04"/>
    <n v="4.72"/>
  </r>
  <r>
    <x v="14"/>
    <x v="3"/>
    <x v="7"/>
    <x v="1"/>
    <x v="1753"/>
    <x v="1533"/>
    <n v="245.82"/>
    <n v="54.32"/>
    <n v="26.49"/>
  </r>
  <r>
    <x v="14"/>
    <x v="4"/>
    <x v="7"/>
    <x v="1"/>
    <x v="1754"/>
    <x v="1534"/>
    <n v="775.83"/>
    <n v="120.39"/>
    <n v="68.11"/>
  </r>
  <r>
    <x v="14"/>
    <x v="5"/>
    <x v="7"/>
    <x v="1"/>
    <x v="1755"/>
    <x v="1535"/>
    <n v="1446.87"/>
    <n v="338.91"/>
    <n v="125"/>
  </r>
  <r>
    <x v="14"/>
    <x v="6"/>
    <x v="7"/>
    <x v="1"/>
    <x v="1756"/>
    <x v="1536"/>
    <n v="787.51"/>
    <n v="186.09"/>
    <n v="69.13"/>
  </r>
  <r>
    <x v="0"/>
    <x v="0"/>
    <x v="8"/>
    <x v="1"/>
    <x v="1757"/>
    <x v="1537"/>
    <n v="38.22"/>
    <n v="1.56"/>
    <n v="1.04"/>
  </r>
  <r>
    <x v="1"/>
    <x v="0"/>
    <x v="8"/>
    <x v="1"/>
    <x v="7"/>
    <x v="7"/>
    <n v="0"/>
    <n v="0"/>
    <n v="0"/>
  </r>
  <r>
    <x v="2"/>
    <x v="0"/>
    <x v="8"/>
    <x v="1"/>
    <x v="1758"/>
    <x v="537"/>
    <n v="10.210000000000001"/>
    <n v="0.42"/>
    <n v="0.28000000000000003"/>
  </r>
  <r>
    <x v="3"/>
    <x v="0"/>
    <x v="8"/>
    <x v="1"/>
    <x v="1759"/>
    <x v="1538"/>
    <n v="133.77000000000001"/>
    <n v="5.47"/>
    <n v="3.65"/>
  </r>
  <r>
    <x v="4"/>
    <x v="0"/>
    <x v="8"/>
    <x v="1"/>
    <x v="7"/>
    <x v="7"/>
    <n v="0"/>
    <n v="0"/>
    <n v="0"/>
  </r>
  <r>
    <x v="5"/>
    <x v="0"/>
    <x v="8"/>
    <x v="1"/>
    <x v="1760"/>
    <x v="582"/>
    <n v="1.69"/>
    <n v="7.0000000000000007E-2"/>
    <n v="0.05"/>
  </r>
  <r>
    <x v="6"/>
    <x v="0"/>
    <x v="8"/>
    <x v="1"/>
    <x v="7"/>
    <x v="7"/>
    <n v="0"/>
    <n v="0"/>
    <n v="0"/>
  </r>
  <r>
    <x v="7"/>
    <x v="0"/>
    <x v="8"/>
    <x v="1"/>
    <x v="1761"/>
    <x v="1539"/>
    <n v="36.479999999999997"/>
    <n v="1.49"/>
    <n v="0.99"/>
  </r>
  <r>
    <x v="8"/>
    <x v="0"/>
    <x v="8"/>
    <x v="1"/>
    <x v="1762"/>
    <x v="1540"/>
    <n v="11.66"/>
    <n v="0.48"/>
    <n v="0.32"/>
  </r>
  <r>
    <x v="9"/>
    <x v="0"/>
    <x v="8"/>
    <x v="1"/>
    <x v="1763"/>
    <x v="1541"/>
    <n v="610.19000000000005"/>
    <n v="24.96"/>
    <n v="16.64"/>
  </r>
  <r>
    <x v="10"/>
    <x v="0"/>
    <x v="8"/>
    <x v="1"/>
    <x v="1764"/>
    <x v="1542"/>
    <n v="570.77"/>
    <n v="23.35"/>
    <n v="15.57"/>
  </r>
  <r>
    <x v="11"/>
    <x v="0"/>
    <x v="8"/>
    <x v="1"/>
    <x v="7"/>
    <x v="7"/>
    <n v="0"/>
    <n v="0"/>
    <n v="0"/>
  </r>
  <r>
    <x v="12"/>
    <x v="0"/>
    <x v="8"/>
    <x v="1"/>
    <x v="1765"/>
    <x v="1543"/>
    <n v="77.819999999999993"/>
    <n v="3.18"/>
    <n v="2.12"/>
  </r>
  <r>
    <x v="13"/>
    <x v="0"/>
    <x v="8"/>
    <x v="1"/>
    <x v="1766"/>
    <x v="1544"/>
    <n v="1177.83"/>
    <n v="48.18"/>
    <n v="32.119999999999997"/>
  </r>
  <r>
    <x v="14"/>
    <x v="0"/>
    <x v="8"/>
    <x v="1"/>
    <x v="1767"/>
    <x v="28"/>
    <n v="1.74"/>
    <n v="7.0000000000000007E-2"/>
    <n v="0.05"/>
  </r>
  <r>
    <x v="0"/>
    <x v="1"/>
    <x v="8"/>
    <x v="1"/>
    <x v="1768"/>
    <x v="1545"/>
    <n v="449.8"/>
    <n v="42.21"/>
    <n v="12.06"/>
  </r>
  <r>
    <x v="1"/>
    <x v="1"/>
    <x v="8"/>
    <x v="1"/>
    <x v="1769"/>
    <x v="1546"/>
    <n v="63.99"/>
    <n v="5.99"/>
    <n v="1.71"/>
  </r>
  <r>
    <x v="2"/>
    <x v="1"/>
    <x v="8"/>
    <x v="1"/>
    <x v="1770"/>
    <x v="1547"/>
    <n v="90.65"/>
    <n v="8.48"/>
    <n v="2.42"/>
  </r>
  <r>
    <x v="3"/>
    <x v="1"/>
    <x v="8"/>
    <x v="1"/>
    <x v="1771"/>
    <x v="1548"/>
    <n v="2504.39"/>
    <n v="234.63"/>
    <n v="67.040000000000006"/>
  </r>
  <r>
    <x v="4"/>
    <x v="1"/>
    <x v="8"/>
    <x v="1"/>
    <x v="1772"/>
    <x v="582"/>
    <n v="1.65"/>
    <n v="0.16"/>
    <n v="0.04"/>
  </r>
  <r>
    <x v="5"/>
    <x v="1"/>
    <x v="8"/>
    <x v="1"/>
    <x v="1773"/>
    <x v="465"/>
    <n v="8.27"/>
    <n v="0.77"/>
    <n v="0.22"/>
  </r>
  <r>
    <x v="6"/>
    <x v="1"/>
    <x v="8"/>
    <x v="1"/>
    <x v="1774"/>
    <x v="1549"/>
    <n v="383.82"/>
    <n v="35.979999999999997"/>
    <n v="10.28"/>
  </r>
  <r>
    <x v="7"/>
    <x v="1"/>
    <x v="8"/>
    <x v="1"/>
    <x v="1775"/>
    <x v="1550"/>
    <n v="1197.3599999999999"/>
    <n v="48.26"/>
    <n v="32.17"/>
  </r>
  <r>
    <x v="8"/>
    <x v="1"/>
    <x v="8"/>
    <x v="1"/>
    <x v="1776"/>
    <x v="1551"/>
    <n v="205.09"/>
    <n v="8.35"/>
    <n v="5.57"/>
  </r>
  <r>
    <x v="9"/>
    <x v="1"/>
    <x v="8"/>
    <x v="1"/>
    <x v="1777"/>
    <x v="1552"/>
    <n v="1259.5999999999999"/>
    <n v="50.93"/>
    <n v="33.950000000000003"/>
  </r>
  <r>
    <x v="10"/>
    <x v="1"/>
    <x v="8"/>
    <x v="1"/>
    <x v="1778"/>
    <x v="1553"/>
    <n v="2731.96"/>
    <n v="110.59"/>
    <n v="73.73"/>
  </r>
  <r>
    <x v="11"/>
    <x v="1"/>
    <x v="8"/>
    <x v="1"/>
    <x v="7"/>
    <x v="7"/>
    <n v="0"/>
    <n v="0"/>
    <n v="0"/>
  </r>
  <r>
    <x v="12"/>
    <x v="1"/>
    <x v="8"/>
    <x v="1"/>
    <x v="1779"/>
    <x v="596"/>
    <n v="52.13"/>
    <n v="4.9000000000000004"/>
    <n v="1.4"/>
  </r>
  <r>
    <x v="13"/>
    <x v="1"/>
    <x v="8"/>
    <x v="1"/>
    <x v="1780"/>
    <x v="1554"/>
    <n v="2538.2800000000002"/>
    <n v="102.17"/>
    <n v="68.12"/>
  </r>
  <r>
    <x v="14"/>
    <x v="1"/>
    <x v="8"/>
    <x v="1"/>
    <x v="1781"/>
    <x v="1555"/>
    <n v="18.93"/>
    <n v="0.77"/>
    <n v="0.51"/>
  </r>
  <r>
    <x v="0"/>
    <x v="2"/>
    <x v="8"/>
    <x v="1"/>
    <x v="1782"/>
    <x v="1556"/>
    <n v="516.66999999999996"/>
    <n v="50.6"/>
    <n v="15.53"/>
  </r>
  <r>
    <x v="1"/>
    <x v="2"/>
    <x v="8"/>
    <x v="1"/>
    <x v="1783"/>
    <x v="1181"/>
    <n v="8.9499999999999993"/>
    <n v="0.8"/>
    <n v="0.24"/>
  </r>
  <r>
    <x v="2"/>
    <x v="2"/>
    <x v="8"/>
    <x v="1"/>
    <x v="1784"/>
    <x v="1557"/>
    <n v="151.6"/>
    <n v="13.28"/>
    <n v="3.85"/>
  </r>
  <r>
    <x v="3"/>
    <x v="2"/>
    <x v="8"/>
    <x v="1"/>
    <x v="1785"/>
    <x v="1558"/>
    <n v="718.16"/>
    <n v="62.12"/>
    <n v="18.239999999999998"/>
  </r>
  <r>
    <x v="4"/>
    <x v="2"/>
    <x v="8"/>
    <x v="1"/>
    <x v="1786"/>
    <x v="786"/>
    <n v="357.5"/>
    <n v="32.520000000000003"/>
    <n v="9.8000000000000007"/>
  </r>
  <r>
    <x v="5"/>
    <x v="2"/>
    <x v="8"/>
    <x v="1"/>
    <x v="1787"/>
    <x v="1559"/>
    <n v="228.36"/>
    <n v="19.28"/>
    <n v="5.62"/>
  </r>
  <r>
    <x v="6"/>
    <x v="2"/>
    <x v="8"/>
    <x v="1"/>
    <x v="1788"/>
    <x v="1560"/>
    <n v="61.78"/>
    <n v="5.0199999999999996"/>
    <n v="1.43"/>
  </r>
  <r>
    <x v="7"/>
    <x v="2"/>
    <x v="8"/>
    <x v="1"/>
    <x v="1789"/>
    <x v="1561"/>
    <n v="1189.5899999999999"/>
    <n v="49.21"/>
    <n v="35.130000000000003"/>
  </r>
  <r>
    <x v="8"/>
    <x v="2"/>
    <x v="8"/>
    <x v="1"/>
    <x v="1790"/>
    <x v="1562"/>
    <n v="243.76"/>
    <n v="13.08"/>
    <n v="10.29"/>
  </r>
  <r>
    <x v="9"/>
    <x v="2"/>
    <x v="8"/>
    <x v="1"/>
    <x v="1791"/>
    <x v="1563"/>
    <n v="255.52"/>
    <n v="10.64"/>
    <n v="7.53"/>
  </r>
  <r>
    <x v="10"/>
    <x v="2"/>
    <x v="8"/>
    <x v="1"/>
    <x v="1792"/>
    <x v="1564"/>
    <n v="546.92999999999995"/>
    <n v="22.05"/>
    <n v="15.22"/>
  </r>
  <r>
    <x v="11"/>
    <x v="2"/>
    <x v="8"/>
    <x v="1"/>
    <x v="7"/>
    <x v="7"/>
    <n v="0"/>
    <n v="0"/>
    <n v="0"/>
  </r>
  <r>
    <x v="12"/>
    <x v="2"/>
    <x v="8"/>
    <x v="1"/>
    <x v="1793"/>
    <x v="5"/>
    <n v="25.61"/>
    <n v="2.16"/>
    <n v="0.63"/>
  </r>
  <r>
    <x v="13"/>
    <x v="2"/>
    <x v="8"/>
    <x v="1"/>
    <x v="1794"/>
    <x v="1565"/>
    <n v="389.72"/>
    <n v="42.92"/>
    <n v="13.97"/>
  </r>
  <r>
    <x v="14"/>
    <x v="2"/>
    <x v="8"/>
    <x v="1"/>
    <x v="1795"/>
    <x v="1566"/>
    <n v="87.92"/>
    <n v="19.07"/>
    <n v="7.26"/>
  </r>
  <r>
    <x v="0"/>
    <x v="3"/>
    <x v="8"/>
    <x v="1"/>
    <x v="1796"/>
    <x v="1567"/>
    <n v="598.69000000000005"/>
    <n v="76.37"/>
    <n v="54.33"/>
  </r>
  <r>
    <x v="1"/>
    <x v="3"/>
    <x v="8"/>
    <x v="1"/>
    <x v="1797"/>
    <x v="1568"/>
    <n v="60.36"/>
    <n v="7.63"/>
    <n v="5.33"/>
  </r>
  <r>
    <x v="2"/>
    <x v="3"/>
    <x v="8"/>
    <x v="1"/>
    <x v="1798"/>
    <x v="1569"/>
    <n v="864.78"/>
    <n v="110.02"/>
    <n v="78.959999999999994"/>
  </r>
  <r>
    <x v="3"/>
    <x v="3"/>
    <x v="8"/>
    <x v="1"/>
    <x v="1799"/>
    <x v="1570"/>
    <n v="370.15"/>
    <n v="21.98"/>
    <n v="6.37"/>
  </r>
  <r>
    <x v="4"/>
    <x v="3"/>
    <x v="8"/>
    <x v="1"/>
    <x v="1800"/>
    <x v="1571"/>
    <n v="3.63"/>
    <n v="0.56000000000000005"/>
    <n v="0.36"/>
  </r>
  <r>
    <x v="5"/>
    <x v="3"/>
    <x v="8"/>
    <x v="1"/>
    <x v="1801"/>
    <x v="1572"/>
    <n v="365.56"/>
    <n v="46.09"/>
    <n v="33.64"/>
  </r>
  <r>
    <x v="6"/>
    <x v="3"/>
    <x v="8"/>
    <x v="1"/>
    <x v="7"/>
    <x v="7"/>
    <n v="0"/>
    <n v="0"/>
    <n v="0"/>
  </r>
  <r>
    <x v="7"/>
    <x v="3"/>
    <x v="8"/>
    <x v="1"/>
    <x v="1802"/>
    <x v="1573"/>
    <n v="49.56"/>
    <n v="5.27"/>
    <n v="2.8"/>
  </r>
  <r>
    <x v="8"/>
    <x v="3"/>
    <x v="8"/>
    <x v="1"/>
    <x v="1803"/>
    <x v="1574"/>
    <n v="547.08000000000004"/>
    <n v="57.25"/>
    <n v="18.079999999999998"/>
  </r>
  <r>
    <x v="9"/>
    <x v="3"/>
    <x v="8"/>
    <x v="1"/>
    <x v="1804"/>
    <x v="1575"/>
    <n v="212.74"/>
    <n v="27.06"/>
    <n v="8.98"/>
  </r>
  <r>
    <x v="10"/>
    <x v="3"/>
    <x v="8"/>
    <x v="1"/>
    <x v="7"/>
    <x v="7"/>
    <n v="0"/>
    <n v="0"/>
    <n v="0"/>
  </r>
  <r>
    <x v="11"/>
    <x v="3"/>
    <x v="8"/>
    <x v="1"/>
    <x v="1805"/>
    <x v="532"/>
    <n v="3.02"/>
    <n v="0.38"/>
    <n v="0.28000000000000003"/>
  </r>
  <r>
    <x v="12"/>
    <x v="3"/>
    <x v="8"/>
    <x v="1"/>
    <x v="1806"/>
    <x v="1576"/>
    <n v="34.75"/>
    <n v="4.4800000000000004"/>
    <n v="3.23"/>
  </r>
  <r>
    <x v="13"/>
    <x v="3"/>
    <x v="8"/>
    <x v="1"/>
    <x v="1807"/>
    <x v="1577"/>
    <n v="1390.98"/>
    <n v="245.39"/>
    <n v="142.25"/>
  </r>
  <r>
    <x v="14"/>
    <x v="3"/>
    <x v="8"/>
    <x v="1"/>
    <x v="1808"/>
    <x v="1578"/>
    <n v="184.95"/>
    <n v="56.8"/>
    <n v="28.05"/>
  </r>
  <r>
    <x v="0"/>
    <x v="4"/>
    <x v="8"/>
    <x v="1"/>
    <x v="1809"/>
    <x v="334"/>
    <n v="79.5"/>
    <n v="10.15"/>
    <n v="7.15"/>
  </r>
  <r>
    <x v="1"/>
    <x v="4"/>
    <x v="8"/>
    <x v="1"/>
    <x v="1810"/>
    <x v="889"/>
    <n v="63.39"/>
    <n v="8"/>
    <n v="5.66"/>
  </r>
  <r>
    <x v="2"/>
    <x v="4"/>
    <x v="8"/>
    <x v="1"/>
    <x v="1811"/>
    <x v="1579"/>
    <n v="1750.88"/>
    <n v="222.34"/>
    <n v="160.84"/>
  </r>
  <r>
    <x v="3"/>
    <x v="4"/>
    <x v="8"/>
    <x v="1"/>
    <x v="1812"/>
    <x v="1580"/>
    <n v="62.46"/>
    <n v="7.78"/>
    <n v="5.68"/>
  </r>
  <r>
    <x v="4"/>
    <x v="4"/>
    <x v="8"/>
    <x v="1"/>
    <x v="7"/>
    <x v="7"/>
    <n v="0"/>
    <n v="0"/>
    <n v="0"/>
  </r>
  <r>
    <x v="5"/>
    <x v="4"/>
    <x v="8"/>
    <x v="1"/>
    <x v="7"/>
    <x v="7"/>
    <n v="0"/>
    <n v="0"/>
    <n v="0"/>
  </r>
  <r>
    <x v="6"/>
    <x v="4"/>
    <x v="8"/>
    <x v="1"/>
    <x v="7"/>
    <x v="7"/>
    <n v="0"/>
    <n v="0"/>
    <n v="0"/>
  </r>
  <r>
    <x v="7"/>
    <x v="4"/>
    <x v="8"/>
    <x v="1"/>
    <x v="7"/>
    <x v="7"/>
    <n v="0"/>
    <n v="0"/>
    <n v="0"/>
  </r>
  <r>
    <x v="8"/>
    <x v="4"/>
    <x v="8"/>
    <x v="1"/>
    <x v="1813"/>
    <x v="1581"/>
    <n v="53.66"/>
    <n v="4.0199999999999996"/>
    <n v="1.25"/>
  </r>
  <r>
    <x v="9"/>
    <x v="4"/>
    <x v="8"/>
    <x v="1"/>
    <x v="1814"/>
    <x v="1582"/>
    <n v="799"/>
    <n v="91.83"/>
    <n v="29.77"/>
  </r>
  <r>
    <x v="10"/>
    <x v="4"/>
    <x v="8"/>
    <x v="1"/>
    <x v="7"/>
    <x v="7"/>
    <n v="0"/>
    <n v="0"/>
    <n v="0"/>
  </r>
  <r>
    <x v="11"/>
    <x v="4"/>
    <x v="8"/>
    <x v="1"/>
    <x v="1815"/>
    <x v="1583"/>
    <n v="369.86"/>
    <n v="46.63"/>
    <n v="35.19"/>
  </r>
  <r>
    <x v="12"/>
    <x v="4"/>
    <x v="8"/>
    <x v="1"/>
    <x v="1816"/>
    <x v="1238"/>
    <n v="13.31"/>
    <n v="1.71"/>
    <n v="1.22"/>
  </r>
  <r>
    <x v="13"/>
    <x v="4"/>
    <x v="8"/>
    <x v="1"/>
    <x v="1817"/>
    <x v="1584"/>
    <n v="2.37"/>
    <n v="0.28999999999999998"/>
    <n v="0.21"/>
  </r>
  <r>
    <x v="14"/>
    <x v="4"/>
    <x v="8"/>
    <x v="1"/>
    <x v="1818"/>
    <x v="1585"/>
    <n v="243.14"/>
    <n v="42.89"/>
    <n v="23.43"/>
  </r>
  <r>
    <x v="0"/>
    <x v="5"/>
    <x v="8"/>
    <x v="1"/>
    <x v="7"/>
    <x v="7"/>
    <n v="0"/>
    <n v="0"/>
    <n v="0"/>
  </r>
  <r>
    <x v="1"/>
    <x v="5"/>
    <x v="8"/>
    <x v="1"/>
    <x v="1819"/>
    <x v="1586"/>
    <n v="7.32"/>
    <n v="0.86"/>
    <n v="0.6"/>
  </r>
  <r>
    <x v="2"/>
    <x v="5"/>
    <x v="8"/>
    <x v="1"/>
    <x v="1820"/>
    <x v="1587"/>
    <n v="1328.34"/>
    <n v="166.94"/>
    <n v="120.13"/>
  </r>
  <r>
    <x v="3"/>
    <x v="5"/>
    <x v="8"/>
    <x v="1"/>
    <x v="1821"/>
    <x v="860"/>
    <n v="29.43"/>
    <n v="3.67"/>
    <n v="2.75"/>
  </r>
  <r>
    <x v="4"/>
    <x v="5"/>
    <x v="8"/>
    <x v="1"/>
    <x v="7"/>
    <x v="7"/>
    <n v="0"/>
    <n v="0"/>
    <n v="0"/>
  </r>
  <r>
    <x v="5"/>
    <x v="5"/>
    <x v="8"/>
    <x v="1"/>
    <x v="1822"/>
    <x v="1588"/>
    <n v="13.61"/>
    <n v="1.5"/>
    <n v="0.56999999999999995"/>
  </r>
  <r>
    <x v="6"/>
    <x v="5"/>
    <x v="8"/>
    <x v="1"/>
    <x v="7"/>
    <x v="7"/>
    <n v="0"/>
    <n v="0"/>
    <n v="0"/>
  </r>
  <r>
    <x v="7"/>
    <x v="5"/>
    <x v="8"/>
    <x v="1"/>
    <x v="7"/>
    <x v="7"/>
    <n v="0"/>
    <n v="0"/>
    <n v="0"/>
  </r>
  <r>
    <x v="8"/>
    <x v="5"/>
    <x v="8"/>
    <x v="1"/>
    <x v="1823"/>
    <x v="1589"/>
    <n v="330.97"/>
    <n v="35.75"/>
    <n v="12.14"/>
  </r>
  <r>
    <x v="9"/>
    <x v="5"/>
    <x v="8"/>
    <x v="1"/>
    <x v="1824"/>
    <x v="222"/>
    <n v="118.87"/>
    <n v="15.95"/>
    <n v="6.33"/>
  </r>
  <r>
    <x v="10"/>
    <x v="5"/>
    <x v="8"/>
    <x v="1"/>
    <x v="7"/>
    <x v="7"/>
    <n v="0"/>
    <n v="0"/>
    <n v="0"/>
  </r>
  <r>
    <x v="11"/>
    <x v="5"/>
    <x v="8"/>
    <x v="1"/>
    <x v="1825"/>
    <x v="1590"/>
    <n v="2193.75"/>
    <n v="269.14999999999998"/>
    <n v="188.37"/>
  </r>
  <r>
    <x v="12"/>
    <x v="5"/>
    <x v="8"/>
    <x v="1"/>
    <x v="7"/>
    <x v="7"/>
    <n v="0"/>
    <n v="0"/>
    <n v="0"/>
  </r>
  <r>
    <x v="13"/>
    <x v="5"/>
    <x v="8"/>
    <x v="1"/>
    <x v="7"/>
    <x v="7"/>
    <n v="0"/>
    <n v="0"/>
    <n v="0"/>
  </r>
  <r>
    <x v="14"/>
    <x v="5"/>
    <x v="8"/>
    <x v="1"/>
    <x v="1826"/>
    <x v="1591"/>
    <n v="11.84"/>
    <n v="1.44"/>
    <n v="1.02"/>
  </r>
  <r>
    <x v="0"/>
    <x v="6"/>
    <x v="8"/>
    <x v="1"/>
    <x v="7"/>
    <x v="7"/>
    <n v="0"/>
    <n v="0"/>
    <n v="0"/>
  </r>
  <r>
    <x v="1"/>
    <x v="6"/>
    <x v="8"/>
    <x v="1"/>
    <x v="1827"/>
    <x v="1592"/>
    <n v="5930.19"/>
    <n v="735.27"/>
    <n v="546.58000000000004"/>
  </r>
  <r>
    <x v="2"/>
    <x v="6"/>
    <x v="8"/>
    <x v="1"/>
    <x v="1828"/>
    <x v="1188"/>
    <n v="331.61"/>
    <n v="41.59"/>
    <n v="29.27"/>
  </r>
  <r>
    <x v="3"/>
    <x v="6"/>
    <x v="8"/>
    <x v="1"/>
    <x v="7"/>
    <x v="7"/>
    <n v="0"/>
    <n v="0"/>
    <n v="0"/>
  </r>
  <r>
    <x v="4"/>
    <x v="6"/>
    <x v="8"/>
    <x v="1"/>
    <x v="7"/>
    <x v="7"/>
    <n v="0"/>
    <n v="0"/>
    <n v="0"/>
  </r>
  <r>
    <x v="5"/>
    <x v="6"/>
    <x v="8"/>
    <x v="1"/>
    <x v="7"/>
    <x v="7"/>
    <n v="0"/>
    <n v="0"/>
    <n v="0"/>
  </r>
  <r>
    <x v="6"/>
    <x v="6"/>
    <x v="8"/>
    <x v="1"/>
    <x v="7"/>
    <x v="7"/>
    <n v="0"/>
    <n v="0"/>
    <n v="0"/>
  </r>
  <r>
    <x v="7"/>
    <x v="6"/>
    <x v="8"/>
    <x v="1"/>
    <x v="7"/>
    <x v="7"/>
    <n v="0"/>
    <n v="0"/>
    <n v="0"/>
  </r>
  <r>
    <x v="8"/>
    <x v="6"/>
    <x v="8"/>
    <x v="1"/>
    <x v="7"/>
    <x v="7"/>
    <n v="0"/>
    <n v="0"/>
    <n v="0"/>
  </r>
  <r>
    <x v="9"/>
    <x v="6"/>
    <x v="8"/>
    <x v="1"/>
    <x v="7"/>
    <x v="7"/>
    <n v="0"/>
    <n v="0"/>
    <n v="0"/>
  </r>
  <r>
    <x v="10"/>
    <x v="6"/>
    <x v="8"/>
    <x v="1"/>
    <x v="7"/>
    <x v="7"/>
    <n v="0"/>
    <n v="0"/>
    <n v="0"/>
  </r>
  <r>
    <x v="11"/>
    <x v="6"/>
    <x v="8"/>
    <x v="1"/>
    <x v="7"/>
    <x v="7"/>
    <n v="0"/>
    <n v="0"/>
    <n v="0"/>
  </r>
  <r>
    <x v="12"/>
    <x v="6"/>
    <x v="8"/>
    <x v="1"/>
    <x v="7"/>
    <x v="7"/>
    <n v="0"/>
    <n v="0"/>
    <n v="0"/>
  </r>
  <r>
    <x v="13"/>
    <x v="6"/>
    <x v="8"/>
    <x v="1"/>
    <x v="7"/>
    <x v="7"/>
    <n v="0"/>
    <n v="0"/>
    <n v="0"/>
  </r>
  <r>
    <x v="14"/>
    <x v="6"/>
    <x v="8"/>
    <x v="1"/>
    <x v="7"/>
    <x v="7"/>
    <n v="0"/>
    <n v="0"/>
    <n v="0"/>
  </r>
  <r>
    <x v="0"/>
    <x v="0"/>
    <x v="8"/>
    <x v="0"/>
    <x v="1829"/>
    <x v="1319"/>
    <n v="17.91"/>
    <n v="0.73"/>
    <n v="0.49"/>
  </r>
  <r>
    <x v="1"/>
    <x v="0"/>
    <x v="8"/>
    <x v="0"/>
    <x v="7"/>
    <x v="7"/>
    <n v="0"/>
    <n v="0"/>
    <n v="0"/>
  </r>
  <r>
    <x v="2"/>
    <x v="0"/>
    <x v="8"/>
    <x v="0"/>
    <x v="1830"/>
    <x v="1593"/>
    <n v="9.26"/>
    <n v="0.38"/>
    <n v="0.25"/>
  </r>
  <r>
    <x v="3"/>
    <x v="0"/>
    <x v="8"/>
    <x v="0"/>
    <x v="1831"/>
    <x v="1594"/>
    <n v="114.23"/>
    <n v="4.67"/>
    <n v="3.12"/>
  </r>
  <r>
    <x v="4"/>
    <x v="0"/>
    <x v="8"/>
    <x v="0"/>
    <x v="7"/>
    <x v="7"/>
    <n v="0"/>
    <n v="0"/>
    <n v="0"/>
  </r>
  <r>
    <x v="5"/>
    <x v="0"/>
    <x v="8"/>
    <x v="0"/>
    <x v="1832"/>
    <x v="466"/>
    <n v="3.76"/>
    <n v="0.15"/>
    <n v="0.1"/>
  </r>
  <r>
    <x v="6"/>
    <x v="0"/>
    <x v="8"/>
    <x v="0"/>
    <x v="7"/>
    <x v="7"/>
    <n v="0"/>
    <n v="0"/>
    <n v="0"/>
  </r>
  <r>
    <x v="7"/>
    <x v="0"/>
    <x v="8"/>
    <x v="0"/>
    <x v="1833"/>
    <x v="1568"/>
    <n v="37.6"/>
    <n v="1.54"/>
    <n v="1.03"/>
  </r>
  <r>
    <x v="8"/>
    <x v="0"/>
    <x v="8"/>
    <x v="0"/>
    <x v="1834"/>
    <x v="1595"/>
    <n v="105.5"/>
    <n v="4.32"/>
    <n v="2.88"/>
  </r>
  <r>
    <x v="9"/>
    <x v="0"/>
    <x v="8"/>
    <x v="0"/>
    <x v="1835"/>
    <x v="1596"/>
    <n v="968.06"/>
    <n v="39.6"/>
    <n v="26.4"/>
  </r>
  <r>
    <x v="10"/>
    <x v="0"/>
    <x v="8"/>
    <x v="0"/>
    <x v="1836"/>
    <x v="1597"/>
    <n v="998.03"/>
    <n v="40.83"/>
    <n v="27.22"/>
  </r>
  <r>
    <x v="11"/>
    <x v="0"/>
    <x v="8"/>
    <x v="0"/>
    <x v="7"/>
    <x v="7"/>
    <n v="0"/>
    <n v="0"/>
    <n v="0"/>
  </r>
  <r>
    <x v="12"/>
    <x v="0"/>
    <x v="8"/>
    <x v="0"/>
    <x v="1837"/>
    <x v="1005"/>
    <n v="73.56"/>
    <n v="3.01"/>
    <n v="2.0099999999999998"/>
  </r>
  <r>
    <x v="13"/>
    <x v="0"/>
    <x v="8"/>
    <x v="0"/>
    <x v="1838"/>
    <x v="1598"/>
    <n v="1153.47"/>
    <n v="47.19"/>
    <n v="31.46"/>
  </r>
  <r>
    <x v="14"/>
    <x v="0"/>
    <x v="8"/>
    <x v="0"/>
    <x v="1839"/>
    <x v="586"/>
    <n v="2.2400000000000002"/>
    <n v="0.09"/>
    <n v="0.06"/>
  </r>
  <r>
    <x v="0"/>
    <x v="1"/>
    <x v="8"/>
    <x v="0"/>
    <x v="1840"/>
    <x v="1599"/>
    <n v="933"/>
    <n v="41.78"/>
    <n v="25.04"/>
  </r>
  <r>
    <x v="1"/>
    <x v="1"/>
    <x v="8"/>
    <x v="0"/>
    <x v="1841"/>
    <x v="1600"/>
    <n v="263.20999999999998"/>
    <n v="11.8"/>
    <n v="7.07"/>
  </r>
  <r>
    <x v="2"/>
    <x v="1"/>
    <x v="8"/>
    <x v="0"/>
    <x v="1842"/>
    <x v="1601"/>
    <n v="127.38"/>
    <n v="5.69"/>
    <n v="3.41"/>
  </r>
  <r>
    <x v="3"/>
    <x v="1"/>
    <x v="8"/>
    <x v="0"/>
    <x v="1843"/>
    <x v="1602"/>
    <n v="3732.31"/>
    <n v="166.91"/>
    <n v="99.89"/>
  </r>
  <r>
    <x v="4"/>
    <x v="1"/>
    <x v="8"/>
    <x v="0"/>
    <x v="1844"/>
    <x v="1603"/>
    <n v="13.33"/>
    <n v="0.6"/>
    <n v="0.36"/>
  </r>
  <r>
    <x v="5"/>
    <x v="1"/>
    <x v="8"/>
    <x v="0"/>
    <x v="1845"/>
    <x v="1604"/>
    <n v="69.319999999999993"/>
    <n v="3.1"/>
    <n v="1.86"/>
  </r>
  <r>
    <x v="6"/>
    <x v="1"/>
    <x v="8"/>
    <x v="0"/>
    <x v="1846"/>
    <x v="1605"/>
    <n v="364.03"/>
    <n v="16.43"/>
    <n v="9.75"/>
  </r>
  <r>
    <x v="7"/>
    <x v="1"/>
    <x v="8"/>
    <x v="0"/>
    <x v="1847"/>
    <x v="1606"/>
    <n v="4522.47"/>
    <n v="182.37"/>
    <n v="121.58"/>
  </r>
  <r>
    <x v="8"/>
    <x v="1"/>
    <x v="8"/>
    <x v="0"/>
    <x v="1848"/>
    <x v="1607"/>
    <n v="550.04"/>
    <n v="22.19"/>
    <n v="14.79"/>
  </r>
  <r>
    <x v="9"/>
    <x v="1"/>
    <x v="8"/>
    <x v="0"/>
    <x v="1849"/>
    <x v="1608"/>
    <n v="1256.2"/>
    <n v="50.94"/>
    <n v="33.96"/>
  </r>
  <r>
    <x v="10"/>
    <x v="1"/>
    <x v="8"/>
    <x v="0"/>
    <x v="1850"/>
    <x v="1609"/>
    <n v="2714.53"/>
    <n v="110.02"/>
    <n v="73.349999999999994"/>
  </r>
  <r>
    <x v="11"/>
    <x v="1"/>
    <x v="8"/>
    <x v="0"/>
    <x v="7"/>
    <x v="7"/>
    <n v="0"/>
    <n v="0"/>
    <n v="0"/>
  </r>
  <r>
    <x v="12"/>
    <x v="1"/>
    <x v="8"/>
    <x v="0"/>
    <x v="1851"/>
    <x v="1610"/>
    <n v="170.34"/>
    <n v="7.66"/>
    <n v="4.59"/>
  </r>
  <r>
    <x v="13"/>
    <x v="1"/>
    <x v="8"/>
    <x v="0"/>
    <x v="1852"/>
    <x v="1611"/>
    <n v="1654.9"/>
    <n v="66.8"/>
    <n v="44.54"/>
  </r>
  <r>
    <x v="14"/>
    <x v="1"/>
    <x v="8"/>
    <x v="0"/>
    <x v="1853"/>
    <x v="1612"/>
    <n v="38.630000000000003"/>
    <n v="1.57"/>
    <n v="1.04"/>
  </r>
  <r>
    <x v="0"/>
    <x v="2"/>
    <x v="8"/>
    <x v="0"/>
    <x v="1854"/>
    <x v="1613"/>
    <n v="1115.8499999999999"/>
    <n v="47.17"/>
    <n v="29.34"/>
  </r>
  <r>
    <x v="1"/>
    <x v="2"/>
    <x v="8"/>
    <x v="0"/>
    <x v="1855"/>
    <x v="1614"/>
    <n v="228.9"/>
    <n v="10.54"/>
    <n v="6.73"/>
  </r>
  <r>
    <x v="2"/>
    <x v="2"/>
    <x v="8"/>
    <x v="0"/>
    <x v="1856"/>
    <x v="1615"/>
    <n v="251.35"/>
    <n v="10.72"/>
    <n v="6.59"/>
  </r>
  <r>
    <x v="3"/>
    <x v="2"/>
    <x v="8"/>
    <x v="0"/>
    <x v="1857"/>
    <x v="1616"/>
    <n v="1113.4100000000001"/>
    <n v="45.28"/>
    <n v="27.8"/>
  </r>
  <r>
    <x v="4"/>
    <x v="2"/>
    <x v="8"/>
    <x v="0"/>
    <x v="1858"/>
    <x v="1617"/>
    <n v="1110.49"/>
    <n v="48.93"/>
    <n v="31.17"/>
  </r>
  <r>
    <x v="5"/>
    <x v="2"/>
    <x v="8"/>
    <x v="0"/>
    <x v="1859"/>
    <x v="1618"/>
    <n v="534.89"/>
    <n v="21.78"/>
    <n v="13.37"/>
  </r>
  <r>
    <x v="6"/>
    <x v="2"/>
    <x v="8"/>
    <x v="0"/>
    <x v="1860"/>
    <x v="864"/>
    <n v="68.290000000000006"/>
    <n v="2.67"/>
    <n v="1.61"/>
  </r>
  <r>
    <x v="7"/>
    <x v="2"/>
    <x v="8"/>
    <x v="0"/>
    <x v="1861"/>
    <x v="1619"/>
    <n v="4316.04"/>
    <n v="193.48"/>
    <n v="140.58000000000001"/>
  </r>
  <r>
    <x v="8"/>
    <x v="2"/>
    <x v="8"/>
    <x v="0"/>
    <x v="1862"/>
    <x v="1620"/>
    <n v="1063.21"/>
    <n v="55.72"/>
    <n v="43.41"/>
  </r>
  <r>
    <x v="9"/>
    <x v="2"/>
    <x v="8"/>
    <x v="0"/>
    <x v="1863"/>
    <x v="1621"/>
    <n v="924.18"/>
    <n v="46.64"/>
    <n v="35.18"/>
  </r>
  <r>
    <x v="10"/>
    <x v="2"/>
    <x v="8"/>
    <x v="0"/>
    <x v="1864"/>
    <x v="888"/>
    <n v="27.64"/>
    <n v="0.98"/>
    <n v="0.65"/>
  </r>
  <r>
    <x v="11"/>
    <x v="2"/>
    <x v="8"/>
    <x v="0"/>
    <x v="7"/>
    <x v="7"/>
    <n v="0"/>
    <n v="0"/>
    <n v="0"/>
  </r>
  <r>
    <x v="12"/>
    <x v="2"/>
    <x v="8"/>
    <x v="0"/>
    <x v="1865"/>
    <x v="903"/>
    <n v="47.76"/>
    <n v="2.5099999999999998"/>
    <n v="1.71"/>
  </r>
  <r>
    <x v="13"/>
    <x v="2"/>
    <x v="8"/>
    <x v="0"/>
    <x v="1866"/>
    <x v="1622"/>
    <n v="3166.98"/>
    <n v="161.71"/>
    <n v="110.02"/>
  </r>
  <r>
    <x v="14"/>
    <x v="2"/>
    <x v="8"/>
    <x v="0"/>
    <x v="1867"/>
    <x v="1020"/>
    <n v="6.88"/>
    <n v="0.28999999999999998"/>
    <n v="0.18"/>
  </r>
  <r>
    <x v="0"/>
    <x v="3"/>
    <x v="8"/>
    <x v="0"/>
    <x v="1868"/>
    <x v="1623"/>
    <n v="2011.03"/>
    <n v="64.08"/>
    <n v="175.98"/>
  </r>
  <r>
    <x v="1"/>
    <x v="3"/>
    <x v="8"/>
    <x v="0"/>
    <x v="1869"/>
    <x v="1624"/>
    <n v="862.76"/>
    <n v="30.08"/>
    <n v="71.88"/>
  </r>
  <r>
    <x v="2"/>
    <x v="3"/>
    <x v="8"/>
    <x v="0"/>
    <x v="1870"/>
    <x v="1625"/>
    <n v="1833.64"/>
    <n v="53"/>
    <n v="163.68"/>
  </r>
  <r>
    <x v="3"/>
    <x v="3"/>
    <x v="8"/>
    <x v="0"/>
    <x v="1871"/>
    <x v="1626"/>
    <n v="582.04999999999995"/>
    <n v="16.579999999999998"/>
    <n v="10.1"/>
  </r>
  <r>
    <x v="4"/>
    <x v="3"/>
    <x v="8"/>
    <x v="0"/>
    <x v="1872"/>
    <x v="1627"/>
    <n v="517.19000000000005"/>
    <n v="15.62"/>
    <n v="48.9"/>
  </r>
  <r>
    <x v="5"/>
    <x v="3"/>
    <x v="8"/>
    <x v="0"/>
    <x v="1873"/>
    <x v="1628"/>
    <n v="1324.7"/>
    <n v="38.54"/>
    <n v="117.69"/>
  </r>
  <r>
    <x v="6"/>
    <x v="3"/>
    <x v="8"/>
    <x v="0"/>
    <x v="1874"/>
    <x v="1629"/>
    <n v="68.05"/>
    <n v="1.83"/>
    <n v="6.18"/>
  </r>
  <r>
    <x v="7"/>
    <x v="3"/>
    <x v="8"/>
    <x v="0"/>
    <x v="1875"/>
    <x v="1013"/>
    <n v="25.47"/>
    <n v="1.1599999999999999"/>
    <n v="2"/>
  </r>
  <r>
    <x v="8"/>
    <x v="3"/>
    <x v="8"/>
    <x v="0"/>
    <x v="1876"/>
    <x v="1630"/>
    <n v="1666.99"/>
    <n v="86.95"/>
    <n v="58.31"/>
  </r>
  <r>
    <x v="9"/>
    <x v="3"/>
    <x v="8"/>
    <x v="0"/>
    <x v="1877"/>
    <x v="1631"/>
    <n v="572.99"/>
    <n v="35.07"/>
    <n v="24.45"/>
  </r>
  <r>
    <x v="10"/>
    <x v="3"/>
    <x v="8"/>
    <x v="0"/>
    <x v="7"/>
    <x v="7"/>
    <n v="0"/>
    <n v="0"/>
    <n v="0"/>
  </r>
  <r>
    <x v="11"/>
    <x v="3"/>
    <x v="8"/>
    <x v="0"/>
    <x v="1878"/>
    <x v="1632"/>
    <n v="130.56"/>
    <n v="4.3099999999999996"/>
    <n v="12.46"/>
  </r>
  <r>
    <x v="12"/>
    <x v="3"/>
    <x v="8"/>
    <x v="0"/>
    <x v="1879"/>
    <x v="1633"/>
    <n v="99.54"/>
    <n v="3.1"/>
    <n v="8.7200000000000006"/>
  </r>
  <r>
    <x v="13"/>
    <x v="3"/>
    <x v="8"/>
    <x v="0"/>
    <x v="1880"/>
    <x v="1634"/>
    <n v="644.54"/>
    <n v="37.57"/>
    <n v="75.89"/>
  </r>
  <r>
    <x v="14"/>
    <x v="3"/>
    <x v="8"/>
    <x v="0"/>
    <x v="1881"/>
    <x v="1008"/>
    <n v="99.16"/>
    <n v="6.26"/>
    <n v="13.52"/>
  </r>
  <r>
    <x v="0"/>
    <x v="4"/>
    <x v="8"/>
    <x v="0"/>
    <x v="1882"/>
    <x v="1635"/>
    <n v="543.54"/>
    <n v="17.36"/>
    <n v="47.54"/>
  </r>
  <r>
    <x v="1"/>
    <x v="4"/>
    <x v="8"/>
    <x v="0"/>
    <x v="1883"/>
    <x v="1636"/>
    <n v="630.33000000000004"/>
    <n v="20.7"/>
    <n v="53.02"/>
  </r>
  <r>
    <x v="2"/>
    <x v="4"/>
    <x v="8"/>
    <x v="0"/>
    <x v="1884"/>
    <x v="1637"/>
    <n v="1595.62"/>
    <n v="43.54"/>
    <n v="147.09"/>
  </r>
  <r>
    <x v="3"/>
    <x v="4"/>
    <x v="8"/>
    <x v="0"/>
    <x v="1885"/>
    <x v="1638"/>
    <n v="104.84"/>
    <n v="3.14"/>
    <n v="9.0500000000000007"/>
  </r>
  <r>
    <x v="4"/>
    <x v="4"/>
    <x v="8"/>
    <x v="0"/>
    <x v="1886"/>
    <x v="1639"/>
    <n v="148.84"/>
    <n v="3.89"/>
    <n v="13.89"/>
  </r>
  <r>
    <x v="5"/>
    <x v="4"/>
    <x v="8"/>
    <x v="0"/>
    <x v="1887"/>
    <x v="1640"/>
    <n v="373.02"/>
    <n v="12.48"/>
    <n v="30.49"/>
  </r>
  <r>
    <x v="6"/>
    <x v="4"/>
    <x v="8"/>
    <x v="0"/>
    <x v="7"/>
    <x v="7"/>
    <n v="0"/>
    <n v="0"/>
    <n v="0"/>
  </r>
  <r>
    <x v="7"/>
    <x v="4"/>
    <x v="8"/>
    <x v="0"/>
    <x v="7"/>
    <x v="7"/>
    <n v="0"/>
    <n v="0"/>
    <n v="0"/>
  </r>
  <r>
    <x v="8"/>
    <x v="4"/>
    <x v="8"/>
    <x v="0"/>
    <x v="1888"/>
    <x v="1641"/>
    <n v="141.30000000000001"/>
    <n v="4.72"/>
    <n v="3.04"/>
  </r>
  <r>
    <x v="9"/>
    <x v="4"/>
    <x v="8"/>
    <x v="0"/>
    <x v="1889"/>
    <x v="1642"/>
    <n v="4497.88"/>
    <n v="240.99"/>
    <n v="159.21"/>
  </r>
  <r>
    <x v="10"/>
    <x v="4"/>
    <x v="8"/>
    <x v="0"/>
    <x v="7"/>
    <x v="7"/>
    <n v="0"/>
    <n v="0"/>
    <n v="0"/>
  </r>
  <r>
    <x v="11"/>
    <x v="4"/>
    <x v="8"/>
    <x v="0"/>
    <x v="1890"/>
    <x v="1643"/>
    <n v="381.88"/>
    <n v="10.56"/>
    <n v="37.549999999999997"/>
  </r>
  <r>
    <x v="12"/>
    <x v="4"/>
    <x v="8"/>
    <x v="0"/>
    <x v="1891"/>
    <x v="1644"/>
    <n v="173.05"/>
    <n v="5.17"/>
    <n v="15.6"/>
  </r>
  <r>
    <x v="13"/>
    <x v="4"/>
    <x v="8"/>
    <x v="0"/>
    <x v="1892"/>
    <x v="1645"/>
    <n v="4482.82"/>
    <n v="136.41"/>
    <n v="408.16"/>
  </r>
  <r>
    <x v="14"/>
    <x v="4"/>
    <x v="8"/>
    <x v="0"/>
    <x v="1893"/>
    <x v="1646"/>
    <n v="270.83"/>
    <n v="14.53"/>
    <n v="27.27"/>
  </r>
  <r>
    <x v="0"/>
    <x v="5"/>
    <x v="8"/>
    <x v="0"/>
    <x v="7"/>
    <x v="7"/>
    <n v="0"/>
    <n v="0"/>
    <n v="0"/>
  </r>
  <r>
    <x v="1"/>
    <x v="5"/>
    <x v="8"/>
    <x v="0"/>
    <x v="1894"/>
    <x v="1647"/>
    <n v="392.33"/>
    <n v="17.23"/>
    <n v="16.100000000000001"/>
  </r>
  <r>
    <x v="2"/>
    <x v="5"/>
    <x v="8"/>
    <x v="0"/>
    <x v="1895"/>
    <x v="1648"/>
    <n v="631.45000000000005"/>
    <n v="16.46"/>
    <n v="58.59"/>
  </r>
  <r>
    <x v="3"/>
    <x v="5"/>
    <x v="8"/>
    <x v="0"/>
    <x v="1896"/>
    <x v="1045"/>
    <n v="24.47"/>
    <n v="0.63"/>
    <n v="2.29"/>
  </r>
  <r>
    <x v="4"/>
    <x v="5"/>
    <x v="8"/>
    <x v="0"/>
    <x v="1897"/>
    <x v="857"/>
    <n v="9.15"/>
    <n v="0.24"/>
    <n v="0.82"/>
  </r>
  <r>
    <x v="5"/>
    <x v="5"/>
    <x v="8"/>
    <x v="0"/>
    <x v="1898"/>
    <x v="1150"/>
    <n v="70.900000000000006"/>
    <n v="2.62"/>
    <n v="4.58"/>
  </r>
  <r>
    <x v="6"/>
    <x v="5"/>
    <x v="8"/>
    <x v="0"/>
    <x v="7"/>
    <x v="7"/>
    <n v="0"/>
    <n v="0"/>
    <n v="0"/>
  </r>
  <r>
    <x v="7"/>
    <x v="5"/>
    <x v="8"/>
    <x v="0"/>
    <x v="7"/>
    <x v="7"/>
    <n v="0"/>
    <n v="0"/>
    <n v="0"/>
  </r>
  <r>
    <x v="8"/>
    <x v="5"/>
    <x v="8"/>
    <x v="0"/>
    <x v="1899"/>
    <x v="1649"/>
    <n v="1576.43"/>
    <n v="70.97"/>
    <n v="68.59"/>
  </r>
  <r>
    <x v="9"/>
    <x v="5"/>
    <x v="8"/>
    <x v="0"/>
    <x v="1900"/>
    <x v="1650"/>
    <n v="177.33"/>
    <n v="8.3699999999999992"/>
    <n v="9.26"/>
  </r>
  <r>
    <x v="10"/>
    <x v="5"/>
    <x v="8"/>
    <x v="0"/>
    <x v="7"/>
    <x v="7"/>
    <n v="0"/>
    <n v="0"/>
    <n v="0"/>
  </r>
  <r>
    <x v="11"/>
    <x v="5"/>
    <x v="8"/>
    <x v="0"/>
    <x v="1901"/>
    <x v="1651"/>
    <n v="7023.72"/>
    <n v="236.63"/>
    <n v="640.25"/>
  </r>
  <r>
    <x v="12"/>
    <x v="5"/>
    <x v="8"/>
    <x v="0"/>
    <x v="1902"/>
    <x v="1652"/>
    <n v="10.79"/>
    <n v="0.41"/>
    <n v="0.89"/>
  </r>
  <r>
    <x v="13"/>
    <x v="5"/>
    <x v="8"/>
    <x v="0"/>
    <x v="1903"/>
    <x v="1653"/>
    <n v="808.51"/>
    <n v="29.4"/>
    <n v="60.02"/>
  </r>
  <r>
    <x v="14"/>
    <x v="5"/>
    <x v="8"/>
    <x v="0"/>
    <x v="1904"/>
    <x v="1654"/>
    <n v="21.13"/>
    <n v="0.59"/>
    <n v="1.77"/>
  </r>
  <r>
    <x v="0"/>
    <x v="6"/>
    <x v="8"/>
    <x v="0"/>
    <x v="7"/>
    <x v="7"/>
    <n v="0"/>
    <n v="0"/>
    <n v="0"/>
  </r>
  <r>
    <x v="1"/>
    <x v="6"/>
    <x v="8"/>
    <x v="0"/>
    <x v="1905"/>
    <x v="1655"/>
    <n v="4694.38"/>
    <n v="122.41"/>
    <n v="432.78"/>
  </r>
  <r>
    <x v="2"/>
    <x v="6"/>
    <x v="8"/>
    <x v="0"/>
    <x v="1906"/>
    <x v="65"/>
    <n v="114.49"/>
    <n v="2.98"/>
    <n v="10.65"/>
  </r>
  <r>
    <x v="3"/>
    <x v="6"/>
    <x v="8"/>
    <x v="0"/>
    <x v="7"/>
    <x v="7"/>
    <n v="0"/>
    <n v="0"/>
    <n v="0"/>
  </r>
  <r>
    <x v="4"/>
    <x v="6"/>
    <x v="8"/>
    <x v="0"/>
    <x v="1907"/>
    <x v="1656"/>
    <n v="4.3899999999999997"/>
    <n v="0.12"/>
    <n v="0.36"/>
  </r>
  <r>
    <x v="5"/>
    <x v="6"/>
    <x v="8"/>
    <x v="0"/>
    <x v="7"/>
    <x v="7"/>
    <n v="0"/>
    <n v="0"/>
    <n v="0"/>
  </r>
  <r>
    <x v="6"/>
    <x v="6"/>
    <x v="8"/>
    <x v="0"/>
    <x v="7"/>
    <x v="7"/>
    <n v="0"/>
    <n v="0"/>
    <n v="0"/>
  </r>
  <r>
    <x v="7"/>
    <x v="6"/>
    <x v="8"/>
    <x v="0"/>
    <x v="7"/>
    <x v="7"/>
    <n v="0"/>
    <n v="0"/>
    <n v="0"/>
  </r>
  <r>
    <x v="8"/>
    <x v="6"/>
    <x v="8"/>
    <x v="0"/>
    <x v="7"/>
    <x v="7"/>
    <n v="0"/>
    <n v="0"/>
    <n v="0"/>
  </r>
  <r>
    <x v="9"/>
    <x v="6"/>
    <x v="8"/>
    <x v="0"/>
    <x v="1908"/>
    <x v="1657"/>
    <n v="308.83"/>
    <n v="10.25"/>
    <n v="23.28"/>
  </r>
  <r>
    <x v="10"/>
    <x v="6"/>
    <x v="8"/>
    <x v="0"/>
    <x v="7"/>
    <x v="7"/>
    <n v="0"/>
    <n v="0"/>
    <n v="0"/>
  </r>
  <r>
    <x v="11"/>
    <x v="6"/>
    <x v="8"/>
    <x v="0"/>
    <x v="1909"/>
    <x v="1658"/>
    <n v="624.58000000000004"/>
    <n v="23.43"/>
    <n v="67"/>
  </r>
  <r>
    <x v="12"/>
    <x v="6"/>
    <x v="8"/>
    <x v="0"/>
    <x v="7"/>
    <x v="7"/>
    <n v="0"/>
    <n v="0"/>
    <n v="0"/>
  </r>
  <r>
    <x v="13"/>
    <x v="6"/>
    <x v="8"/>
    <x v="0"/>
    <x v="7"/>
    <x v="7"/>
    <n v="0"/>
    <n v="0"/>
    <n v="0"/>
  </r>
  <r>
    <x v="14"/>
    <x v="6"/>
    <x v="8"/>
    <x v="0"/>
    <x v="1910"/>
    <x v="1659"/>
    <n v="227.99"/>
    <n v="7.57"/>
    <n v="18.04"/>
  </r>
  <r>
    <x v="0"/>
    <x v="0"/>
    <x v="8"/>
    <x v="2"/>
    <x v="1911"/>
    <x v="1660"/>
    <n v="18.88"/>
    <n v="0.77"/>
    <n v="0.51"/>
  </r>
  <r>
    <x v="1"/>
    <x v="0"/>
    <x v="8"/>
    <x v="2"/>
    <x v="7"/>
    <x v="7"/>
    <n v="0"/>
    <n v="0"/>
    <n v="0"/>
  </r>
  <r>
    <x v="2"/>
    <x v="0"/>
    <x v="8"/>
    <x v="2"/>
    <x v="1912"/>
    <x v="584"/>
    <n v="0.22"/>
    <n v="0.01"/>
    <n v="0.01"/>
  </r>
  <r>
    <x v="3"/>
    <x v="0"/>
    <x v="8"/>
    <x v="2"/>
    <x v="1913"/>
    <x v="1661"/>
    <n v="67.97"/>
    <n v="2.78"/>
    <n v="1.85"/>
  </r>
  <r>
    <x v="4"/>
    <x v="0"/>
    <x v="8"/>
    <x v="2"/>
    <x v="7"/>
    <x v="7"/>
    <n v="0"/>
    <n v="0"/>
    <n v="0"/>
  </r>
  <r>
    <x v="5"/>
    <x v="0"/>
    <x v="8"/>
    <x v="2"/>
    <x v="1914"/>
    <x v="1662"/>
    <n v="6.94"/>
    <n v="0.28000000000000003"/>
    <n v="0.19"/>
  </r>
  <r>
    <x v="6"/>
    <x v="0"/>
    <x v="8"/>
    <x v="2"/>
    <x v="7"/>
    <x v="7"/>
    <n v="0"/>
    <n v="0"/>
    <n v="0"/>
  </r>
  <r>
    <x v="7"/>
    <x v="0"/>
    <x v="8"/>
    <x v="2"/>
    <x v="1915"/>
    <x v="1663"/>
    <n v="15.09"/>
    <n v="0.62"/>
    <n v="0.41"/>
  </r>
  <r>
    <x v="8"/>
    <x v="0"/>
    <x v="8"/>
    <x v="2"/>
    <x v="1916"/>
    <x v="1664"/>
    <n v="14.61"/>
    <n v="0.6"/>
    <n v="0.4"/>
  </r>
  <r>
    <x v="9"/>
    <x v="0"/>
    <x v="8"/>
    <x v="2"/>
    <x v="1917"/>
    <x v="1665"/>
    <n v="323.69"/>
    <n v="13.24"/>
    <n v="8.83"/>
  </r>
  <r>
    <x v="10"/>
    <x v="0"/>
    <x v="8"/>
    <x v="2"/>
    <x v="1918"/>
    <x v="1666"/>
    <n v="1425.15"/>
    <n v="58.3"/>
    <n v="38.869999999999997"/>
  </r>
  <r>
    <x v="11"/>
    <x v="0"/>
    <x v="8"/>
    <x v="2"/>
    <x v="7"/>
    <x v="7"/>
    <n v="0"/>
    <n v="0"/>
    <n v="0"/>
  </r>
  <r>
    <x v="12"/>
    <x v="0"/>
    <x v="8"/>
    <x v="2"/>
    <x v="1919"/>
    <x v="384"/>
    <n v="36.6"/>
    <n v="1.5"/>
    <n v="1"/>
  </r>
  <r>
    <x v="13"/>
    <x v="0"/>
    <x v="8"/>
    <x v="2"/>
    <x v="1920"/>
    <x v="1667"/>
    <n v="428.87"/>
    <n v="17.54"/>
    <n v="11.7"/>
  </r>
  <r>
    <x v="14"/>
    <x v="0"/>
    <x v="8"/>
    <x v="2"/>
    <x v="1921"/>
    <x v="1668"/>
    <n v="9.3699999999999992"/>
    <n v="0.38"/>
    <n v="0.26"/>
  </r>
  <r>
    <x v="0"/>
    <x v="1"/>
    <x v="8"/>
    <x v="2"/>
    <x v="1922"/>
    <x v="1669"/>
    <n v="130.15"/>
    <n v="12.24"/>
    <n v="3.5"/>
  </r>
  <r>
    <x v="1"/>
    <x v="1"/>
    <x v="8"/>
    <x v="2"/>
    <x v="7"/>
    <x v="7"/>
    <n v="0"/>
    <n v="0"/>
    <n v="0"/>
  </r>
  <r>
    <x v="2"/>
    <x v="1"/>
    <x v="8"/>
    <x v="2"/>
    <x v="1923"/>
    <x v="1670"/>
    <n v="51.59"/>
    <n v="4.82"/>
    <n v="1.38"/>
  </r>
  <r>
    <x v="3"/>
    <x v="1"/>
    <x v="8"/>
    <x v="2"/>
    <x v="1924"/>
    <x v="1671"/>
    <n v="1032.19"/>
    <n v="96.72"/>
    <n v="27.63"/>
  </r>
  <r>
    <x v="4"/>
    <x v="1"/>
    <x v="8"/>
    <x v="2"/>
    <x v="7"/>
    <x v="7"/>
    <n v="0"/>
    <n v="0"/>
    <n v="0"/>
  </r>
  <r>
    <x v="5"/>
    <x v="1"/>
    <x v="8"/>
    <x v="2"/>
    <x v="1925"/>
    <x v="524"/>
    <n v="2.0499999999999998"/>
    <n v="0.19"/>
    <n v="0.06"/>
  </r>
  <r>
    <x v="6"/>
    <x v="1"/>
    <x v="8"/>
    <x v="2"/>
    <x v="1926"/>
    <x v="1672"/>
    <n v="301.44"/>
    <n v="28.31"/>
    <n v="8.09"/>
  </r>
  <r>
    <x v="7"/>
    <x v="1"/>
    <x v="8"/>
    <x v="2"/>
    <x v="1927"/>
    <x v="1673"/>
    <n v="350.04"/>
    <n v="14.11"/>
    <n v="9.41"/>
  </r>
  <r>
    <x v="8"/>
    <x v="1"/>
    <x v="8"/>
    <x v="2"/>
    <x v="1928"/>
    <x v="1674"/>
    <n v="38.6"/>
    <n v="1.56"/>
    <n v="1.04"/>
  </r>
  <r>
    <x v="9"/>
    <x v="1"/>
    <x v="8"/>
    <x v="2"/>
    <x v="1929"/>
    <x v="1675"/>
    <n v="963.54"/>
    <n v="38.880000000000003"/>
    <n v="25.92"/>
  </r>
  <r>
    <x v="10"/>
    <x v="1"/>
    <x v="8"/>
    <x v="2"/>
    <x v="1930"/>
    <x v="1676"/>
    <n v="5318.1"/>
    <n v="215.01"/>
    <n v="143.34"/>
  </r>
  <r>
    <x v="11"/>
    <x v="1"/>
    <x v="8"/>
    <x v="2"/>
    <x v="7"/>
    <x v="7"/>
    <n v="0"/>
    <n v="0"/>
    <n v="0"/>
  </r>
  <r>
    <x v="12"/>
    <x v="1"/>
    <x v="8"/>
    <x v="2"/>
    <x v="1931"/>
    <x v="1677"/>
    <n v="87.85"/>
    <n v="8.3000000000000007"/>
    <n v="2.37"/>
  </r>
  <r>
    <x v="13"/>
    <x v="1"/>
    <x v="8"/>
    <x v="2"/>
    <x v="1932"/>
    <x v="1678"/>
    <n v="401.53"/>
    <n v="16.190000000000001"/>
    <n v="10.79"/>
  </r>
  <r>
    <x v="14"/>
    <x v="1"/>
    <x v="8"/>
    <x v="2"/>
    <x v="1933"/>
    <x v="448"/>
    <n v="13.07"/>
    <n v="0.53"/>
    <n v="0.35"/>
  </r>
  <r>
    <x v="0"/>
    <x v="2"/>
    <x v="8"/>
    <x v="2"/>
    <x v="1934"/>
    <x v="1679"/>
    <n v="161.66999999999999"/>
    <n v="13.79"/>
    <n v="4.01"/>
  </r>
  <r>
    <x v="1"/>
    <x v="2"/>
    <x v="8"/>
    <x v="2"/>
    <x v="1935"/>
    <x v="1680"/>
    <n v="15.84"/>
    <n v="2"/>
    <n v="0.65"/>
  </r>
  <r>
    <x v="2"/>
    <x v="2"/>
    <x v="8"/>
    <x v="2"/>
    <x v="1936"/>
    <x v="1681"/>
    <n v="31.97"/>
    <n v="2.72"/>
    <n v="0.78"/>
  </r>
  <r>
    <x v="3"/>
    <x v="2"/>
    <x v="8"/>
    <x v="2"/>
    <x v="1937"/>
    <x v="1682"/>
    <n v="291.98"/>
    <n v="23.88"/>
    <n v="6.86"/>
  </r>
  <r>
    <x v="4"/>
    <x v="2"/>
    <x v="8"/>
    <x v="2"/>
    <x v="1938"/>
    <x v="1683"/>
    <n v="52.45"/>
    <n v="4.4400000000000004"/>
    <n v="1.3"/>
  </r>
  <r>
    <x v="5"/>
    <x v="2"/>
    <x v="8"/>
    <x v="2"/>
    <x v="1939"/>
    <x v="1537"/>
    <n v="44.78"/>
    <n v="3.77"/>
    <n v="1.1000000000000001"/>
  </r>
  <r>
    <x v="6"/>
    <x v="2"/>
    <x v="8"/>
    <x v="2"/>
    <x v="1940"/>
    <x v="1684"/>
    <n v="108.49"/>
    <n v="11.82"/>
    <n v="3.81"/>
  </r>
  <r>
    <x v="7"/>
    <x v="2"/>
    <x v="8"/>
    <x v="2"/>
    <x v="1941"/>
    <x v="1685"/>
    <n v="672.04"/>
    <n v="28.07"/>
    <n v="20.149999999999999"/>
  </r>
  <r>
    <x v="8"/>
    <x v="2"/>
    <x v="8"/>
    <x v="2"/>
    <x v="1942"/>
    <x v="1686"/>
    <n v="79.36"/>
    <n v="3.05"/>
    <n v="2.14"/>
  </r>
  <r>
    <x v="9"/>
    <x v="2"/>
    <x v="8"/>
    <x v="2"/>
    <x v="1943"/>
    <x v="1268"/>
    <n v="192.15"/>
    <n v="7.35"/>
    <n v="5.12"/>
  </r>
  <r>
    <x v="10"/>
    <x v="2"/>
    <x v="8"/>
    <x v="2"/>
    <x v="1944"/>
    <x v="1687"/>
    <n v="51.27"/>
    <n v="2"/>
    <n v="1.37"/>
  </r>
  <r>
    <x v="11"/>
    <x v="2"/>
    <x v="8"/>
    <x v="2"/>
    <x v="7"/>
    <x v="7"/>
    <n v="0"/>
    <n v="0"/>
    <n v="0"/>
  </r>
  <r>
    <x v="12"/>
    <x v="2"/>
    <x v="8"/>
    <x v="2"/>
    <x v="1945"/>
    <x v="720"/>
    <n v="19.239999999999998"/>
    <n v="1.62"/>
    <n v="0.47"/>
  </r>
  <r>
    <x v="13"/>
    <x v="2"/>
    <x v="8"/>
    <x v="2"/>
    <x v="1946"/>
    <x v="1688"/>
    <n v="107.58"/>
    <n v="20.41"/>
    <n v="7.62"/>
  </r>
  <r>
    <x v="14"/>
    <x v="2"/>
    <x v="8"/>
    <x v="2"/>
    <x v="1947"/>
    <x v="1689"/>
    <n v="60.22"/>
    <n v="5.68"/>
    <n v="1.75"/>
  </r>
  <r>
    <x v="0"/>
    <x v="3"/>
    <x v="8"/>
    <x v="2"/>
    <x v="1948"/>
    <x v="1690"/>
    <n v="574.05999999999995"/>
    <n v="72.03"/>
    <n v="52.37"/>
  </r>
  <r>
    <x v="1"/>
    <x v="3"/>
    <x v="8"/>
    <x v="2"/>
    <x v="1949"/>
    <x v="1015"/>
    <n v="19.47"/>
    <n v="2.7"/>
    <n v="1.7"/>
  </r>
  <r>
    <x v="2"/>
    <x v="3"/>
    <x v="8"/>
    <x v="2"/>
    <x v="1950"/>
    <x v="1691"/>
    <n v="787.6"/>
    <n v="98.85"/>
    <n v="73.52"/>
  </r>
  <r>
    <x v="3"/>
    <x v="3"/>
    <x v="8"/>
    <x v="2"/>
    <x v="1951"/>
    <x v="1692"/>
    <n v="406.27"/>
    <n v="22.68"/>
    <n v="6.5"/>
  </r>
  <r>
    <x v="4"/>
    <x v="3"/>
    <x v="8"/>
    <x v="2"/>
    <x v="7"/>
    <x v="7"/>
    <n v="0"/>
    <n v="0"/>
    <n v="0"/>
  </r>
  <r>
    <x v="5"/>
    <x v="3"/>
    <x v="8"/>
    <x v="2"/>
    <x v="1952"/>
    <x v="1591"/>
    <n v="11.07"/>
    <n v="1.39"/>
    <n v="0.95"/>
  </r>
  <r>
    <x v="6"/>
    <x v="3"/>
    <x v="8"/>
    <x v="2"/>
    <x v="7"/>
    <x v="7"/>
    <n v="0"/>
    <n v="0"/>
    <n v="0"/>
  </r>
  <r>
    <x v="7"/>
    <x v="3"/>
    <x v="8"/>
    <x v="2"/>
    <x v="1953"/>
    <x v="1693"/>
    <n v="101.02"/>
    <n v="10.050000000000001"/>
    <n v="6.45"/>
  </r>
  <r>
    <x v="8"/>
    <x v="3"/>
    <x v="8"/>
    <x v="2"/>
    <x v="1954"/>
    <x v="1694"/>
    <n v="292.60000000000002"/>
    <n v="28.34"/>
    <n v="8.69"/>
  </r>
  <r>
    <x v="9"/>
    <x v="3"/>
    <x v="8"/>
    <x v="2"/>
    <x v="1955"/>
    <x v="1695"/>
    <n v="185.14"/>
    <n v="16.21"/>
    <n v="4.75"/>
  </r>
  <r>
    <x v="10"/>
    <x v="3"/>
    <x v="8"/>
    <x v="2"/>
    <x v="7"/>
    <x v="7"/>
    <n v="0"/>
    <n v="0"/>
    <n v="0"/>
  </r>
  <r>
    <x v="11"/>
    <x v="3"/>
    <x v="8"/>
    <x v="2"/>
    <x v="1956"/>
    <x v="578"/>
    <n v="3.44"/>
    <n v="0.47"/>
    <n v="0.32"/>
  </r>
  <r>
    <x v="12"/>
    <x v="3"/>
    <x v="8"/>
    <x v="2"/>
    <x v="1957"/>
    <x v="1696"/>
    <n v="46.29"/>
    <n v="5.99"/>
    <n v="4.3600000000000003"/>
  </r>
  <r>
    <x v="13"/>
    <x v="3"/>
    <x v="8"/>
    <x v="2"/>
    <x v="1958"/>
    <x v="1697"/>
    <n v="1478.78"/>
    <n v="223.69"/>
    <n v="139.51"/>
  </r>
  <r>
    <x v="14"/>
    <x v="3"/>
    <x v="8"/>
    <x v="2"/>
    <x v="1959"/>
    <x v="1698"/>
    <n v="120.19"/>
    <n v="19.91"/>
    <n v="12.45"/>
  </r>
  <r>
    <x v="0"/>
    <x v="4"/>
    <x v="8"/>
    <x v="2"/>
    <x v="1960"/>
    <x v="1699"/>
    <n v="69.37"/>
    <n v="9.1199999999999992"/>
    <n v="6.12"/>
  </r>
  <r>
    <x v="1"/>
    <x v="4"/>
    <x v="8"/>
    <x v="2"/>
    <x v="1961"/>
    <x v="1700"/>
    <n v="35.369999999999997"/>
    <n v="4.51"/>
    <n v="3.09"/>
  </r>
  <r>
    <x v="2"/>
    <x v="4"/>
    <x v="8"/>
    <x v="2"/>
    <x v="1962"/>
    <x v="1701"/>
    <n v="1559.07"/>
    <n v="195.54"/>
    <n v="146.13"/>
  </r>
  <r>
    <x v="3"/>
    <x v="4"/>
    <x v="8"/>
    <x v="2"/>
    <x v="1963"/>
    <x v="1702"/>
    <n v="111.59"/>
    <n v="13.84"/>
    <n v="10.14"/>
  </r>
  <r>
    <x v="4"/>
    <x v="4"/>
    <x v="8"/>
    <x v="2"/>
    <x v="7"/>
    <x v="7"/>
    <n v="0"/>
    <n v="0"/>
    <n v="0"/>
  </r>
  <r>
    <x v="5"/>
    <x v="4"/>
    <x v="8"/>
    <x v="2"/>
    <x v="7"/>
    <x v="7"/>
    <n v="0"/>
    <n v="0"/>
    <n v="0"/>
  </r>
  <r>
    <x v="6"/>
    <x v="4"/>
    <x v="8"/>
    <x v="2"/>
    <x v="7"/>
    <x v="7"/>
    <n v="0"/>
    <n v="0"/>
    <n v="0"/>
  </r>
  <r>
    <x v="7"/>
    <x v="4"/>
    <x v="8"/>
    <x v="2"/>
    <x v="7"/>
    <x v="7"/>
    <n v="0"/>
    <n v="0"/>
    <n v="0"/>
  </r>
  <r>
    <x v="8"/>
    <x v="4"/>
    <x v="8"/>
    <x v="2"/>
    <x v="7"/>
    <x v="7"/>
    <n v="0"/>
    <n v="0"/>
    <n v="0"/>
  </r>
  <r>
    <x v="9"/>
    <x v="4"/>
    <x v="8"/>
    <x v="2"/>
    <x v="1964"/>
    <x v="1703"/>
    <n v="232.58"/>
    <n v="21.61"/>
    <n v="6.83"/>
  </r>
  <r>
    <x v="10"/>
    <x v="4"/>
    <x v="8"/>
    <x v="2"/>
    <x v="7"/>
    <x v="7"/>
    <n v="0"/>
    <n v="0"/>
    <n v="0"/>
  </r>
  <r>
    <x v="11"/>
    <x v="4"/>
    <x v="8"/>
    <x v="2"/>
    <x v="1965"/>
    <x v="1704"/>
    <n v="673.46"/>
    <n v="85.95"/>
    <n v="64.489999999999995"/>
  </r>
  <r>
    <x v="12"/>
    <x v="4"/>
    <x v="8"/>
    <x v="2"/>
    <x v="1966"/>
    <x v="858"/>
    <n v="6.93"/>
    <n v="0.88"/>
    <n v="0.6"/>
  </r>
  <r>
    <x v="13"/>
    <x v="4"/>
    <x v="8"/>
    <x v="2"/>
    <x v="1967"/>
    <x v="833"/>
    <n v="4.1500000000000004"/>
    <n v="0.51"/>
    <n v="0.37"/>
  </r>
  <r>
    <x v="14"/>
    <x v="4"/>
    <x v="8"/>
    <x v="2"/>
    <x v="1968"/>
    <x v="1705"/>
    <n v="99.71"/>
    <n v="13.76"/>
    <n v="8.65"/>
  </r>
  <r>
    <x v="0"/>
    <x v="5"/>
    <x v="8"/>
    <x v="2"/>
    <x v="7"/>
    <x v="7"/>
    <n v="0"/>
    <n v="0"/>
    <n v="0"/>
  </r>
  <r>
    <x v="1"/>
    <x v="5"/>
    <x v="8"/>
    <x v="2"/>
    <x v="1969"/>
    <x v="1706"/>
    <n v="11.74"/>
    <n v="1.37"/>
    <n v="0.9"/>
  </r>
  <r>
    <x v="2"/>
    <x v="5"/>
    <x v="8"/>
    <x v="2"/>
    <x v="1970"/>
    <x v="1707"/>
    <n v="443.61"/>
    <n v="55.32"/>
    <n v="41.38"/>
  </r>
  <r>
    <x v="3"/>
    <x v="5"/>
    <x v="8"/>
    <x v="2"/>
    <x v="1971"/>
    <x v="250"/>
    <n v="37.340000000000003"/>
    <n v="4.6500000000000004"/>
    <n v="3.43"/>
  </r>
  <r>
    <x v="4"/>
    <x v="5"/>
    <x v="8"/>
    <x v="2"/>
    <x v="7"/>
    <x v="7"/>
    <n v="0"/>
    <n v="0"/>
    <n v="0"/>
  </r>
  <r>
    <x v="5"/>
    <x v="5"/>
    <x v="8"/>
    <x v="2"/>
    <x v="7"/>
    <x v="7"/>
    <n v="0"/>
    <n v="0"/>
    <n v="0"/>
  </r>
  <r>
    <x v="6"/>
    <x v="5"/>
    <x v="8"/>
    <x v="2"/>
    <x v="7"/>
    <x v="7"/>
    <n v="0"/>
    <n v="0"/>
    <n v="0"/>
  </r>
  <r>
    <x v="7"/>
    <x v="5"/>
    <x v="8"/>
    <x v="2"/>
    <x v="7"/>
    <x v="7"/>
    <n v="0"/>
    <n v="0"/>
    <n v="0"/>
  </r>
  <r>
    <x v="8"/>
    <x v="5"/>
    <x v="8"/>
    <x v="2"/>
    <x v="7"/>
    <x v="7"/>
    <n v="0"/>
    <n v="0"/>
    <n v="0"/>
  </r>
  <r>
    <x v="9"/>
    <x v="5"/>
    <x v="8"/>
    <x v="2"/>
    <x v="1972"/>
    <x v="1708"/>
    <n v="51.52"/>
    <n v="6.77"/>
    <n v="3.03"/>
  </r>
  <r>
    <x v="10"/>
    <x v="5"/>
    <x v="8"/>
    <x v="2"/>
    <x v="7"/>
    <x v="7"/>
    <n v="0"/>
    <n v="0"/>
    <n v="0"/>
  </r>
  <r>
    <x v="11"/>
    <x v="5"/>
    <x v="8"/>
    <x v="2"/>
    <x v="1973"/>
    <x v="1709"/>
    <n v="2049.09"/>
    <n v="250.85"/>
    <n v="183.02"/>
  </r>
  <r>
    <x v="12"/>
    <x v="5"/>
    <x v="8"/>
    <x v="2"/>
    <x v="7"/>
    <x v="7"/>
    <n v="0"/>
    <n v="0"/>
    <n v="0"/>
  </r>
  <r>
    <x v="13"/>
    <x v="5"/>
    <x v="8"/>
    <x v="2"/>
    <x v="7"/>
    <x v="7"/>
    <n v="0"/>
    <n v="0"/>
    <n v="0"/>
  </r>
  <r>
    <x v="14"/>
    <x v="5"/>
    <x v="8"/>
    <x v="2"/>
    <x v="1974"/>
    <x v="1710"/>
    <n v="15.82"/>
    <n v="2"/>
    <n v="1.3"/>
  </r>
  <r>
    <x v="0"/>
    <x v="6"/>
    <x v="8"/>
    <x v="2"/>
    <x v="7"/>
    <x v="7"/>
    <n v="0"/>
    <n v="0"/>
    <n v="0"/>
  </r>
  <r>
    <x v="1"/>
    <x v="6"/>
    <x v="8"/>
    <x v="2"/>
    <x v="1975"/>
    <x v="1711"/>
    <n v="10846.3"/>
    <n v="1339.06"/>
    <n v="982.54"/>
  </r>
  <r>
    <x v="2"/>
    <x v="6"/>
    <x v="8"/>
    <x v="2"/>
    <x v="1976"/>
    <x v="524"/>
    <n v="3.35"/>
    <n v="0.4"/>
    <n v="0.28999999999999998"/>
  </r>
  <r>
    <x v="3"/>
    <x v="6"/>
    <x v="8"/>
    <x v="2"/>
    <x v="7"/>
    <x v="7"/>
    <n v="0"/>
    <n v="0"/>
    <n v="0"/>
  </r>
  <r>
    <x v="4"/>
    <x v="6"/>
    <x v="8"/>
    <x v="2"/>
    <x v="7"/>
    <x v="7"/>
    <n v="0"/>
    <n v="0"/>
    <n v="0"/>
  </r>
  <r>
    <x v="5"/>
    <x v="6"/>
    <x v="8"/>
    <x v="2"/>
    <x v="7"/>
    <x v="7"/>
    <n v="0"/>
    <n v="0"/>
    <n v="0"/>
  </r>
  <r>
    <x v="6"/>
    <x v="6"/>
    <x v="8"/>
    <x v="2"/>
    <x v="7"/>
    <x v="7"/>
    <n v="0"/>
    <n v="0"/>
    <n v="0"/>
  </r>
  <r>
    <x v="7"/>
    <x v="6"/>
    <x v="8"/>
    <x v="2"/>
    <x v="7"/>
    <x v="7"/>
    <n v="0"/>
    <n v="0"/>
    <n v="0"/>
  </r>
  <r>
    <x v="8"/>
    <x v="6"/>
    <x v="8"/>
    <x v="2"/>
    <x v="7"/>
    <x v="7"/>
    <n v="0"/>
    <n v="0"/>
    <n v="0"/>
  </r>
  <r>
    <x v="9"/>
    <x v="6"/>
    <x v="8"/>
    <x v="2"/>
    <x v="7"/>
    <x v="7"/>
    <n v="0"/>
    <n v="0"/>
    <n v="0"/>
  </r>
  <r>
    <x v="10"/>
    <x v="6"/>
    <x v="8"/>
    <x v="2"/>
    <x v="7"/>
    <x v="7"/>
    <n v="0"/>
    <n v="0"/>
    <n v="0"/>
  </r>
  <r>
    <x v="11"/>
    <x v="6"/>
    <x v="8"/>
    <x v="2"/>
    <x v="7"/>
    <x v="7"/>
    <n v="0"/>
    <n v="0"/>
    <n v="0"/>
  </r>
  <r>
    <x v="12"/>
    <x v="6"/>
    <x v="8"/>
    <x v="2"/>
    <x v="7"/>
    <x v="7"/>
    <n v="0"/>
    <n v="0"/>
    <n v="0"/>
  </r>
  <r>
    <x v="13"/>
    <x v="6"/>
    <x v="8"/>
    <x v="2"/>
    <x v="7"/>
    <x v="7"/>
    <n v="0"/>
    <n v="0"/>
    <n v="0"/>
  </r>
  <r>
    <x v="14"/>
    <x v="6"/>
    <x v="8"/>
    <x v="2"/>
    <x v="7"/>
    <x v="7"/>
    <n v="0"/>
    <n v="0"/>
    <n v="0"/>
  </r>
  <r>
    <x v="0"/>
    <x v="0"/>
    <x v="9"/>
    <x v="1"/>
    <x v="1977"/>
    <x v="1568"/>
    <n v="37.549999999999997"/>
    <n v="1.54"/>
    <n v="1.02"/>
  </r>
  <r>
    <x v="1"/>
    <x v="0"/>
    <x v="9"/>
    <x v="1"/>
    <x v="7"/>
    <x v="7"/>
    <n v="0"/>
    <n v="0"/>
    <n v="0"/>
  </r>
  <r>
    <x v="2"/>
    <x v="0"/>
    <x v="9"/>
    <x v="1"/>
    <x v="1978"/>
    <x v="1593"/>
    <n v="9.2899999999999991"/>
    <n v="0.38"/>
    <n v="0.25"/>
  </r>
  <r>
    <x v="3"/>
    <x v="0"/>
    <x v="9"/>
    <x v="1"/>
    <x v="1979"/>
    <x v="1712"/>
    <n v="130.05000000000001"/>
    <n v="5.32"/>
    <n v="3.55"/>
  </r>
  <r>
    <x v="4"/>
    <x v="0"/>
    <x v="9"/>
    <x v="1"/>
    <x v="7"/>
    <x v="7"/>
    <n v="0"/>
    <n v="0"/>
    <n v="0"/>
  </r>
  <r>
    <x v="5"/>
    <x v="0"/>
    <x v="9"/>
    <x v="1"/>
    <x v="1980"/>
    <x v="27"/>
    <n v="1.1399999999999999"/>
    <n v="0.05"/>
    <n v="0.03"/>
  </r>
  <r>
    <x v="6"/>
    <x v="0"/>
    <x v="9"/>
    <x v="1"/>
    <x v="7"/>
    <x v="7"/>
    <n v="0"/>
    <n v="0"/>
    <n v="0"/>
  </r>
  <r>
    <x v="7"/>
    <x v="0"/>
    <x v="9"/>
    <x v="1"/>
    <x v="1981"/>
    <x v="942"/>
    <n v="28.19"/>
    <n v="1.1499999999999999"/>
    <n v="0.77"/>
  </r>
  <r>
    <x v="8"/>
    <x v="0"/>
    <x v="9"/>
    <x v="1"/>
    <x v="1982"/>
    <x v="110"/>
    <n v="9.5399999999999991"/>
    <n v="0.39"/>
    <n v="0.26"/>
  </r>
  <r>
    <x v="9"/>
    <x v="0"/>
    <x v="9"/>
    <x v="1"/>
    <x v="1983"/>
    <x v="1713"/>
    <n v="643.76"/>
    <n v="26.34"/>
    <n v="17.559999999999999"/>
  </r>
  <r>
    <x v="10"/>
    <x v="0"/>
    <x v="9"/>
    <x v="1"/>
    <x v="1984"/>
    <x v="1714"/>
    <n v="671.82"/>
    <n v="27.48"/>
    <n v="18.32"/>
  </r>
  <r>
    <x v="11"/>
    <x v="0"/>
    <x v="9"/>
    <x v="1"/>
    <x v="7"/>
    <x v="7"/>
    <n v="0"/>
    <n v="0"/>
    <n v="0"/>
  </r>
  <r>
    <x v="12"/>
    <x v="0"/>
    <x v="9"/>
    <x v="1"/>
    <x v="1985"/>
    <x v="1715"/>
    <n v="90.31"/>
    <n v="3.69"/>
    <n v="2.46"/>
  </r>
  <r>
    <x v="13"/>
    <x v="0"/>
    <x v="9"/>
    <x v="1"/>
    <x v="1986"/>
    <x v="1716"/>
    <n v="1211.8699999999999"/>
    <n v="49.58"/>
    <n v="33.049999999999997"/>
  </r>
  <r>
    <x v="14"/>
    <x v="0"/>
    <x v="9"/>
    <x v="1"/>
    <x v="1987"/>
    <x v="531"/>
    <n v="0.44"/>
    <n v="0.02"/>
    <n v="0.01"/>
  </r>
  <r>
    <x v="0"/>
    <x v="1"/>
    <x v="9"/>
    <x v="1"/>
    <x v="1988"/>
    <x v="1717"/>
    <n v="451.36"/>
    <n v="42.34"/>
    <n v="12.1"/>
  </r>
  <r>
    <x v="1"/>
    <x v="1"/>
    <x v="9"/>
    <x v="1"/>
    <x v="1989"/>
    <x v="1380"/>
    <n v="65.58"/>
    <n v="6.14"/>
    <n v="1.76"/>
  </r>
  <r>
    <x v="2"/>
    <x v="1"/>
    <x v="9"/>
    <x v="1"/>
    <x v="1990"/>
    <x v="1718"/>
    <n v="119.05"/>
    <n v="11.14"/>
    <n v="3.18"/>
  </r>
  <r>
    <x v="3"/>
    <x v="1"/>
    <x v="9"/>
    <x v="1"/>
    <x v="1991"/>
    <x v="1719"/>
    <n v="2435.59"/>
    <n v="228.15"/>
    <n v="65.19"/>
  </r>
  <r>
    <x v="4"/>
    <x v="1"/>
    <x v="9"/>
    <x v="1"/>
    <x v="7"/>
    <x v="7"/>
    <n v="0"/>
    <n v="0"/>
    <n v="0"/>
  </r>
  <r>
    <x v="5"/>
    <x v="1"/>
    <x v="9"/>
    <x v="1"/>
    <x v="1992"/>
    <x v="1710"/>
    <n v="10.32"/>
    <n v="0.97"/>
    <n v="0.28000000000000003"/>
  </r>
  <r>
    <x v="6"/>
    <x v="1"/>
    <x v="9"/>
    <x v="1"/>
    <x v="1993"/>
    <x v="1720"/>
    <n v="401.18"/>
    <n v="37.61"/>
    <n v="10.75"/>
  </r>
  <r>
    <x v="7"/>
    <x v="1"/>
    <x v="9"/>
    <x v="1"/>
    <x v="1994"/>
    <x v="1721"/>
    <n v="950.28"/>
    <n v="38.299999999999997"/>
    <n v="25.53"/>
  </r>
  <r>
    <x v="8"/>
    <x v="1"/>
    <x v="9"/>
    <x v="1"/>
    <x v="1995"/>
    <x v="1722"/>
    <n v="235.86"/>
    <n v="9.59"/>
    <n v="6.39"/>
  </r>
  <r>
    <x v="9"/>
    <x v="1"/>
    <x v="9"/>
    <x v="1"/>
    <x v="1996"/>
    <x v="1723"/>
    <n v="2127.2199999999998"/>
    <n v="85.94"/>
    <n v="57.29"/>
  </r>
  <r>
    <x v="10"/>
    <x v="1"/>
    <x v="9"/>
    <x v="1"/>
    <x v="1997"/>
    <x v="1724"/>
    <n v="3399.13"/>
    <n v="137.41"/>
    <n v="91.61"/>
  </r>
  <r>
    <x v="11"/>
    <x v="1"/>
    <x v="9"/>
    <x v="1"/>
    <x v="7"/>
    <x v="7"/>
    <n v="0"/>
    <n v="0"/>
    <n v="0"/>
  </r>
  <r>
    <x v="12"/>
    <x v="1"/>
    <x v="9"/>
    <x v="1"/>
    <x v="1998"/>
    <x v="1725"/>
    <n v="54.73"/>
    <n v="5.14"/>
    <n v="1.47"/>
  </r>
  <r>
    <x v="13"/>
    <x v="1"/>
    <x v="9"/>
    <x v="1"/>
    <x v="1999"/>
    <x v="1726"/>
    <n v="2694.82"/>
    <n v="108.51"/>
    <n v="72.34"/>
  </r>
  <r>
    <x v="14"/>
    <x v="1"/>
    <x v="9"/>
    <x v="1"/>
    <x v="2000"/>
    <x v="484"/>
    <n v="22.8"/>
    <n v="0.93"/>
    <n v="0.62"/>
  </r>
  <r>
    <x v="0"/>
    <x v="2"/>
    <x v="9"/>
    <x v="1"/>
    <x v="2001"/>
    <x v="1727"/>
    <n v="578.21"/>
    <n v="55.28"/>
    <n v="16.829999999999998"/>
  </r>
  <r>
    <x v="1"/>
    <x v="2"/>
    <x v="9"/>
    <x v="1"/>
    <x v="2002"/>
    <x v="1706"/>
    <n v="7.95"/>
    <n v="0.85"/>
    <n v="0.27"/>
  </r>
  <r>
    <x v="2"/>
    <x v="2"/>
    <x v="9"/>
    <x v="1"/>
    <x v="2003"/>
    <x v="1728"/>
    <n v="158.94"/>
    <n v="13.82"/>
    <n v="3.99"/>
  </r>
  <r>
    <x v="3"/>
    <x v="2"/>
    <x v="9"/>
    <x v="1"/>
    <x v="2004"/>
    <x v="1729"/>
    <n v="799.6"/>
    <n v="68.569999999999993"/>
    <n v="20.07"/>
  </r>
  <r>
    <x v="4"/>
    <x v="2"/>
    <x v="9"/>
    <x v="1"/>
    <x v="2005"/>
    <x v="1730"/>
    <n v="344.99"/>
    <n v="31.64"/>
    <n v="9.57"/>
  </r>
  <r>
    <x v="5"/>
    <x v="2"/>
    <x v="9"/>
    <x v="1"/>
    <x v="2006"/>
    <x v="1731"/>
    <n v="277.43"/>
    <n v="23.14"/>
    <n v="6.72"/>
  </r>
  <r>
    <x v="6"/>
    <x v="2"/>
    <x v="9"/>
    <x v="1"/>
    <x v="2007"/>
    <x v="1732"/>
    <n v="65.099999999999994"/>
    <n v="5.65"/>
    <n v="1.67"/>
  </r>
  <r>
    <x v="7"/>
    <x v="2"/>
    <x v="9"/>
    <x v="1"/>
    <x v="2008"/>
    <x v="1733"/>
    <n v="914.44"/>
    <n v="38.11"/>
    <n v="27.16"/>
  </r>
  <r>
    <x v="8"/>
    <x v="2"/>
    <x v="9"/>
    <x v="1"/>
    <x v="2009"/>
    <x v="1734"/>
    <n v="268.98"/>
    <n v="14.21"/>
    <n v="11.13"/>
  </r>
  <r>
    <x v="9"/>
    <x v="2"/>
    <x v="9"/>
    <x v="1"/>
    <x v="2010"/>
    <x v="1735"/>
    <n v="650.37"/>
    <n v="26.21"/>
    <n v="18.260000000000002"/>
  </r>
  <r>
    <x v="10"/>
    <x v="2"/>
    <x v="9"/>
    <x v="1"/>
    <x v="2011"/>
    <x v="1736"/>
    <n v="83.13"/>
    <n v="3.64"/>
    <n v="2.61"/>
  </r>
  <r>
    <x v="11"/>
    <x v="2"/>
    <x v="9"/>
    <x v="1"/>
    <x v="7"/>
    <x v="7"/>
    <n v="0"/>
    <n v="0"/>
    <n v="0"/>
  </r>
  <r>
    <x v="12"/>
    <x v="2"/>
    <x v="9"/>
    <x v="1"/>
    <x v="2012"/>
    <x v="1737"/>
    <n v="38.19"/>
    <n v="3.36"/>
    <n v="0.99"/>
  </r>
  <r>
    <x v="13"/>
    <x v="2"/>
    <x v="9"/>
    <x v="1"/>
    <x v="2013"/>
    <x v="1738"/>
    <n v="438.27"/>
    <n v="43.86"/>
    <n v="13.79"/>
  </r>
  <r>
    <x v="14"/>
    <x v="2"/>
    <x v="9"/>
    <x v="1"/>
    <x v="2014"/>
    <x v="1739"/>
    <n v="44.95"/>
    <n v="12.7"/>
    <n v="5"/>
  </r>
  <r>
    <x v="0"/>
    <x v="3"/>
    <x v="9"/>
    <x v="1"/>
    <x v="2015"/>
    <x v="1740"/>
    <n v="462.19"/>
    <n v="59.29"/>
    <n v="41.74"/>
  </r>
  <r>
    <x v="1"/>
    <x v="3"/>
    <x v="9"/>
    <x v="1"/>
    <x v="2016"/>
    <x v="1725"/>
    <n v="87.93"/>
    <n v="11.21"/>
    <n v="7.92"/>
  </r>
  <r>
    <x v="2"/>
    <x v="3"/>
    <x v="9"/>
    <x v="1"/>
    <x v="2017"/>
    <x v="1741"/>
    <n v="848.52"/>
    <n v="108.14"/>
    <n v="77.66"/>
  </r>
  <r>
    <x v="3"/>
    <x v="3"/>
    <x v="9"/>
    <x v="1"/>
    <x v="2018"/>
    <x v="1742"/>
    <n v="340.05"/>
    <n v="20.22"/>
    <n v="5.85"/>
  </r>
  <r>
    <x v="4"/>
    <x v="3"/>
    <x v="9"/>
    <x v="1"/>
    <x v="2019"/>
    <x v="579"/>
    <n v="8.94"/>
    <n v="1.22"/>
    <n v="0.84"/>
  </r>
  <r>
    <x v="5"/>
    <x v="3"/>
    <x v="9"/>
    <x v="1"/>
    <x v="2020"/>
    <x v="1743"/>
    <n v="362.69"/>
    <n v="45.72"/>
    <n v="33.729999999999997"/>
  </r>
  <r>
    <x v="6"/>
    <x v="3"/>
    <x v="9"/>
    <x v="1"/>
    <x v="7"/>
    <x v="7"/>
    <n v="0"/>
    <n v="0"/>
    <n v="0"/>
  </r>
  <r>
    <x v="7"/>
    <x v="3"/>
    <x v="9"/>
    <x v="1"/>
    <x v="2021"/>
    <x v="1537"/>
    <n v="39.6"/>
    <n v="4.01"/>
    <n v="2.35"/>
  </r>
  <r>
    <x v="8"/>
    <x v="3"/>
    <x v="9"/>
    <x v="1"/>
    <x v="2022"/>
    <x v="1744"/>
    <n v="404.83"/>
    <n v="44.77"/>
    <n v="14.43"/>
  </r>
  <r>
    <x v="9"/>
    <x v="3"/>
    <x v="9"/>
    <x v="1"/>
    <x v="2023"/>
    <x v="1745"/>
    <n v="356.73"/>
    <n v="44.12"/>
    <n v="14.54"/>
  </r>
  <r>
    <x v="10"/>
    <x v="3"/>
    <x v="9"/>
    <x v="1"/>
    <x v="7"/>
    <x v="7"/>
    <n v="0"/>
    <n v="0"/>
    <n v="0"/>
  </r>
  <r>
    <x v="11"/>
    <x v="3"/>
    <x v="9"/>
    <x v="1"/>
    <x v="2024"/>
    <x v="469"/>
    <n v="2.1"/>
    <n v="0.26"/>
    <n v="0.19"/>
  </r>
  <r>
    <x v="12"/>
    <x v="3"/>
    <x v="9"/>
    <x v="1"/>
    <x v="2025"/>
    <x v="1243"/>
    <n v="8.09"/>
    <n v="1.02"/>
    <n v="0.77"/>
  </r>
  <r>
    <x v="13"/>
    <x v="3"/>
    <x v="9"/>
    <x v="1"/>
    <x v="2026"/>
    <x v="1746"/>
    <n v="1932.63"/>
    <n v="285.81"/>
    <n v="183.51"/>
  </r>
  <r>
    <x v="14"/>
    <x v="3"/>
    <x v="9"/>
    <x v="1"/>
    <x v="2027"/>
    <x v="1747"/>
    <n v="216.86"/>
    <n v="70.680000000000007"/>
    <n v="34.24"/>
  </r>
  <r>
    <x v="0"/>
    <x v="4"/>
    <x v="9"/>
    <x v="1"/>
    <x v="2028"/>
    <x v="6"/>
    <n v="20.93"/>
    <n v="2.84"/>
    <n v="1.85"/>
  </r>
  <r>
    <x v="1"/>
    <x v="4"/>
    <x v="9"/>
    <x v="1"/>
    <x v="2029"/>
    <x v="1748"/>
    <n v="4.7699999999999996"/>
    <n v="0.6"/>
    <n v="0.41"/>
  </r>
  <r>
    <x v="2"/>
    <x v="4"/>
    <x v="9"/>
    <x v="1"/>
    <x v="2030"/>
    <x v="1749"/>
    <n v="1879.39"/>
    <n v="238.74"/>
    <n v="173.49"/>
  </r>
  <r>
    <x v="3"/>
    <x v="4"/>
    <x v="9"/>
    <x v="1"/>
    <x v="2031"/>
    <x v="1750"/>
    <n v="105.89"/>
    <n v="13.28"/>
    <n v="9.9"/>
  </r>
  <r>
    <x v="4"/>
    <x v="4"/>
    <x v="9"/>
    <x v="1"/>
    <x v="7"/>
    <x v="7"/>
    <n v="0"/>
    <n v="0"/>
    <n v="0"/>
  </r>
  <r>
    <x v="5"/>
    <x v="4"/>
    <x v="9"/>
    <x v="1"/>
    <x v="2032"/>
    <x v="394"/>
    <n v="6.08"/>
    <n v="0.75"/>
    <n v="0.55000000000000004"/>
  </r>
  <r>
    <x v="6"/>
    <x v="4"/>
    <x v="9"/>
    <x v="1"/>
    <x v="7"/>
    <x v="7"/>
    <n v="0"/>
    <n v="0"/>
    <n v="0"/>
  </r>
  <r>
    <x v="7"/>
    <x v="4"/>
    <x v="9"/>
    <x v="1"/>
    <x v="7"/>
    <x v="7"/>
    <n v="0"/>
    <n v="0"/>
    <n v="0"/>
  </r>
  <r>
    <x v="8"/>
    <x v="4"/>
    <x v="9"/>
    <x v="1"/>
    <x v="2033"/>
    <x v="384"/>
    <n v="56.79"/>
    <n v="4.0199999999999996"/>
    <n v="1.24"/>
  </r>
  <r>
    <x v="9"/>
    <x v="4"/>
    <x v="9"/>
    <x v="1"/>
    <x v="2034"/>
    <x v="1751"/>
    <n v="540.16999999999996"/>
    <n v="57.19"/>
    <n v="18.350000000000001"/>
  </r>
  <r>
    <x v="10"/>
    <x v="4"/>
    <x v="9"/>
    <x v="1"/>
    <x v="7"/>
    <x v="7"/>
    <n v="0"/>
    <n v="0"/>
    <n v="0"/>
  </r>
  <r>
    <x v="11"/>
    <x v="4"/>
    <x v="9"/>
    <x v="1"/>
    <x v="2035"/>
    <x v="1752"/>
    <n v="407.73"/>
    <n v="51.39"/>
    <n v="38.76"/>
  </r>
  <r>
    <x v="12"/>
    <x v="4"/>
    <x v="9"/>
    <x v="1"/>
    <x v="2036"/>
    <x v="1045"/>
    <n v="21.64"/>
    <n v="2.92"/>
    <n v="1.95"/>
  </r>
  <r>
    <x v="13"/>
    <x v="4"/>
    <x v="9"/>
    <x v="1"/>
    <x v="2037"/>
    <x v="1668"/>
    <n v="9.23"/>
    <n v="2.5099999999999998"/>
    <n v="1.05"/>
  </r>
  <r>
    <x v="14"/>
    <x v="4"/>
    <x v="9"/>
    <x v="1"/>
    <x v="2038"/>
    <x v="1753"/>
    <n v="271.99"/>
    <n v="44.4"/>
    <n v="26.19"/>
  </r>
  <r>
    <x v="0"/>
    <x v="5"/>
    <x v="9"/>
    <x v="1"/>
    <x v="7"/>
    <x v="7"/>
    <n v="0"/>
    <n v="0"/>
    <n v="0"/>
  </r>
  <r>
    <x v="1"/>
    <x v="5"/>
    <x v="9"/>
    <x v="1"/>
    <x v="7"/>
    <x v="7"/>
    <n v="0"/>
    <n v="0"/>
    <n v="0"/>
  </r>
  <r>
    <x v="2"/>
    <x v="5"/>
    <x v="9"/>
    <x v="1"/>
    <x v="2039"/>
    <x v="1754"/>
    <n v="1618.91"/>
    <n v="203.43"/>
    <n v="147.99"/>
  </r>
  <r>
    <x v="3"/>
    <x v="5"/>
    <x v="9"/>
    <x v="1"/>
    <x v="7"/>
    <x v="7"/>
    <n v="0"/>
    <n v="0"/>
    <n v="0"/>
  </r>
  <r>
    <x v="4"/>
    <x v="5"/>
    <x v="9"/>
    <x v="1"/>
    <x v="7"/>
    <x v="7"/>
    <n v="0"/>
    <n v="0"/>
    <n v="0"/>
  </r>
  <r>
    <x v="5"/>
    <x v="5"/>
    <x v="9"/>
    <x v="1"/>
    <x v="7"/>
    <x v="7"/>
    <n v="0"/>
    <n v="0"/>
    <n v="0"/>
  </r>
  <r>
    <x v="6"/>
    <x v="5"/>
    <x v="9"/>
    <x v="1"/>
    <x v="7"/>
    <x v="7"/>
    <n v="0"/>
    <n v="0"/>
    <n v="0"/>
  </r>
  <r>
    <x v="7"/>
    <x v="5"/>
    <x v="9"/>
    <x v="1"/>
    <x v="7"/>
    <x v="7"/>
    <n v="0"/>
    <n v="0"/>
    <n v="0"/>
  </r>
  <r>
    <x v="8"/>
    <x v="5"/>
    <x v="9"/>
    <x v="1"/>
    <x v="2040"/>
    <x v="1755"/>
    <n v="329.8"/>
    <n v="35.619999999999997"/>
    <n v="12.1"/>
  </r>
  <r>
    <x v="9"/>
    <x v="5"/>
    <x v="9"/>
    <x v="1"/>
    <x v="2041"/>
    <x v="1431"/>
    <n v="4.3099999999999996"/>
    <n v="0.51"/>
    <n v="0.36"/>
  </r>
  <r>
    <x v="10"/>
    <x v="5"/>
    <x v="9"/>
    <x v="1"/>
    <x v="7"/>
    <x v="7"/>
    <n v="0"/>
    <n v="0"/>
    <n v="0"/>
  </r>
  <r>
    <x v="11"/>
    <x v="5"/>
    <x v="9"/>
    <x v="1"/>
    <x v="2042"/>
    <x v="1756"/>
    <n v="2188.56"/>
    <n v="270.38"/>
    <n v="190.22"/>
  </r>
  <r>
    <x v="12"/>
    <x v="5"/>
    <x v="9"/>
    <x v="1"/>
    <x v="7"/>
    <x v="7"/>
    <n v="0"/>
    <n v="0"/>
    <n v="0"/>
  </r>
  <r>
    <x v="13"/>
    <x v="5"/>
    <x v="9"/>
    <x v="1"/>
    <x v="7"/>
    <x v="7"/>
    <n v="0"/>
    <n v="0"/>
    <n v="0"/>
  </r>
  <r>
    <x v="14"/>
    <x v="5"/>
    <x v="9"/>
    <x v="1"/>
    <x v="2043"/>
    <x v="1090"/>
    <n v="103.76"/>
    <n v="13.11"/>
    <n v="8.7799999999999994"/>
  </r>
  <r>
    <x v="0"/>
    <x v="6"/>
    <x v="9"/>
    <x v="1"/>
    <x v="7"/>
    <x v="7"/>
    <n v="0"/>
    <n v="0"/>
    <n v="0"/>
  </r>
  <r>
    <x v="1"/>
    <x v="6"/>
    <x v="9"/>
    <x v="1"/>
    <x v="2044"/>
    <x v="1757"/>
    <n v="5835.23"/>
    <n v="726.13"/>
    <n v="541.79999999999995"/>
  </r>
  <r>
    <x v="2"/>
    <x v="6"/>
    <x v="9"/>
    <x v="1"/>
    <x v="2045"/>
    <x v="1758"/>
    <n v="84.5"/>
    <n v="10.62"/>
    <n v="7.65"/>
  </r>
  <r>
    <x v="3"/>
    <x v="6"/>
    <x v="9"/>
    <x v="1"/>
    <x v="7"/>
    <x v="7"/>
    <n v="0"/>
    <n v="0"/>
    <n v="0"/>
  </r>
  <r>
    <x v="4"/>
    <x v="6"/>
    <x v="9"/>
    <x v="1"/>
    <x v="7"/>
    <x v="7"/>
    <n v="0"/>
    <n v="0"/>
    <n v="0"/>
  </r>
  <r>
    <x v="5"/>
    <x v="6"/>
    <x v="9"/>
    <x v="1"/>
    <x v="7"/>
    <x v="7"/>
    <n v="0"/>
    <n v="0"/>
    <n v="0"/>
  </r>
  <r>
    <x v="6"/>
    <x v="6"/>
    <x v="9"/>
    <x v="1"/>
    <x v="7"/>
    <x v="7"/>
    <n v="0"/>
    <n v="0"/>
    <n v="0"/>
  </r>
  <r>
    <x v="7"/>
    <x v="6"/>
    <x v="9"/>
    <x v="1"/>
    <x v="7"/>
    <x v="7"/>
    <n v="0"/>
    <n v="0"/>
    <n v="0"/>
  </r>
  <r>
    <x v="8"/>
    <x v="6"/>
    <x v="9"/>
    <x v="1"/>
    <x v="7"/>
    <x v="7"/>
    <n v="0"/>
    <n v="0"/>
    <n v="0"/>
  </r>
  <r>
    <x v="9"/>
    <x v="6"/>
    <x v="9"/>
    <x v="1"/>
    <x v="7"/>
    <x v="7"/>
    <n v="0"/>
    <n v="0"/>
    <n v="0"/>
  </r>
  <r>
    <x v="10"/>
    <x v="6"/>
    <x v="9"/>
    <x v="1"/>
    <x v="7"/>
    <x v="7"/>
    <n v="0"/>
    <n v="0"/>
    <n v="0"/>
  </r>
  <r>
    <x v="11"/>
    <x v="6"/>
    <x v="9"/>
    <x v="1"/>
    <x v="2046"/>
    <x v="564"/>
    <n v="0.23"/>
    <n v="0.03"/>
    <n v="0.02"/>
  </r>
  <r>
    <x v="12"/>
    <x v="6"/>
    <x v="9"/>
    <x v="1"/>
    <x v="7"/>
    <x v="7"/>
    <n v="0"/>
    <n v="0"/>
    <n v="0"/>
  </r>
  <r>
    <x v="13"/>
    <x v="6"/>
    <x v="9"/>
    <x v="1"/>
    <x v="7"/>
    <x v="7"/>
    <n v="0"/>
    <n v="0"/>
    <n v="0"/>
  </r>
  <r>
    <x v="14"/>
    <x v="6"/>
    <x v="9"/>
    <x v="1"/>
    <x v="2047"/>
    <x v="720"/>
    <n v="25.11"/>
    <n v="3.06"/>
    <n v="1.93"/>
  </r>
  <r>
    <x v="0"/>
    <x v="0"/>
    <x v="9"/>
    <x v="0"/>
    <x v="2048"/>
    <x v="599"/>
    <n v="21.31"/>
    <n v="0.87"/>
    <n v="0.57999999999999996"/>
  </r>
  <r>
    <x v="1"/>
    <x v="0"/>
    <x v="9"/>
    <x v="0"/>
    <x v="7"/>
    <x v="7"/>
    <n v="0"/>
    <n v="0"/>
    <n v="0"/>
  </r>
  <r>
    <x v="2"/>
    <x v="0"/>
    <x v="9"/>
    <x v="0"/>
    <x v="2049"/>
    <x v="719"/>
    <n v="12.63"/>
    <n v="0.52"/>
    <n v="0.34"/>
  </r>
  <r>
    <x v="3"/>
    <x v="0"/>
    <x v="9"/>
    <x v="0"/>
    <x v="2050"/>
    <x v="1759"/>
    <n v="108.65"/>
    <n v="4.4400000000000004"/>
    <n v="2.96"/>
  </r>
  <r>
    <x v="4"/>
    <x v="0"/>
    <x v="9"/>
    <x v="0"/>
    <x v="7"/>
    <x v="7"/>
    <n v="0"/>
    <n v="0"/>
    <n v="0"/>
  </r>
  <r>
    <x v="5"/>
    <x v="0"/>
    <x v="9"/>
    <x v="0"/>
    <x v="2051"/>
    <x v="525"/>
    <n v="3.67"/>
    <n v="0.15"/>
    <n v="0.1"/>
  </r>
  <r>
    <x v="6"/>
    <x v="0"/>
    <x v="9"/>
    <x v="0"/>
    <x v="7"/>
    <x v="7"/>
    <n v="0"/>
    <n v="0"/>
    <n v="0"/>
  </r>
  <r>
    <x v="7"/>
    <x v="0"/>
    <x v="9"/>
    <x v="0"/>
    <x v="2052"/>
    <x v="1760"/>
    <n v="29.03"/>
    <n v="1.19"/>
    <n v="0.79"/>
  </r>
  <r>
    <x v="8"/>
    <x v="0"/>
    <x v="9"/>
    <x v="0"/>
    <x v="2053"/>
    <x v="1761"/>
    <n v="122.77"/>
    <n v="5.0199999999999996"/>
    <n v="3.35"/>
  </r>
  <r>
    <x v="9"/>
    <x v="0"/>
    <x v="9"/>
    <x v="0"/>
    <x v="2054"/>
    <x v="1762"/>
    <n v="967.28"/>
    <n v="39.57"/>
    <n v="26.38"/>
  </r>
  <r>
    <x v="10"/>
    <x v="0"/>
    <x v="9"/>
    <x v="0"/>
    <x v="2055"/>
    <x v="1763"/>
    <n v="958.17"/>
    <n v="39.200000000000003"/>
    <n v="26.13"/>
  </r>
  <r>
    <x v="11"/>
    <x v="0"/>
    <x v="9"/>
    <x v="0"/>
    <x v="7"/>
    <x v="7"/>
    <n v="0"/>
    <n v="0"/>
    <n v="0"/>
  </r>
  <r>
    <x v="12"/>
    <x v="0"/>
    <x v="9"/>
    <x v="0"/>
    <x v="2056"/>
    <x v="1764"/>
    <n v="83.13"/>
    <n v="3.4"/>
    <n v="2.27"/>
  </r>
  <r>
    <x v="13"/>
    <x v="0"/>
    <x v="9"/>
    <x v="0"/>
    <x v="2057"/>
    <x v="694"/>
    <n v="1163.56"/>
    <n v="47.6"/>
    <n v="31.73"/>
  </r>
  <r>
    <x v="14"/>
    <x v="0"/>
    <x v="9"/>
    <x v="0"/>
    <x v="2058"/>
    <x v="79"/>
    <n v="1.02"/>
    <n v="0.04"/>
    <n v="0.03"/>
  </r>
  <r>
    <x v="0"/>
    <x v="1"/>
    <x v="9"/>
    <x v="0"/>
    <x v="2059"/>
    <x v="1765"/>
    <n v="916.92"/>
    <n v="41.07"/>
    <n v="24.62"/>
  </r>
  <r>
    <x v="1"/>
    <x v="1"/>
    <x v="9"/>
    <x v="0"/>
    <x v="2060"/>
    <x v="1766"/>
    <n v="303.35000000000002"/>
    <n v="13.59"/>
    <n v="8.14"/>
  </r>
  <r>
    <x v="2"/>
    <x v="1"/>
    <x v="9"/>
    <x v="0"/>
    <x v="2061"/>
    <x v="1154"/>
    <n v="94.91"/>
    <n v="4.24"/>
    <n v="2.54"/>
  </r>
  <r>
    <x v="3"/>
    <x v="1"/>
    <x v="9"/>
    <x v="0"/>
    <x v="2062"/>
    <x v="1767"/>
    <n v="3803.27"/>
    <n v="170.12"/>
    <n v="101.78"/>
  </r>
  <r>
    <x v="4"/>
    <x v="1"/>
    <x v="9"/>
    <x v="0"/>
    <x v="2063"/>
    <x v="922"/>
    <n v="14"/>
    <n v="0.64"/>
    <n v="0.38"/>
  </r>
  <r>
    <x v="5"/>
    <x v="1"/>
    <x v="9"/>
    <x v="0"/>
    <x v="2064"/>
    <x v="987"/>
    <n v="64.16"/>
    <n v="2.86"/>
    <n v="1.72"/>
  </r>
  <r>
    <x v="6"/>
    <x v="1"/>
    <x v="9"/>
    <x v="0"/>
    <x v="2065"/>
    <x v="1768"/>
    <n v="376.74"/>
    <n v="17"/>
    <n v="10.09"/>
  </r>
  <r>
    <x v="7"/>
    <x v="1"/>
    <x v="9"/>
    <x v="0"/>
    <x v="2066"/>
    <x v="1769"/>
    <n v="4372.8500000000004"/>
    <n v="176.07"/>
    <n v="117.38"/>
  </r>
  <r>
    <x v="8"/>
    <x v="1"/>
    <x v="9"/>
    <x v="0"/>
    <x v="2067"/>
    <x v="1770"/>
    <n v="566.32000000000005"/>
    <n v="22.81"/>
    <n v="15.21"/>
  </r>
  <r>
    <x v="9"/>
    <x v="1"/>
    <x v="9"/>
    <x v="0"/>
    <x v="2068"/>
    <x v="1771"/>
    <n v="1378.8"/>
    <n v="55.8"/>
    <n v="37.200000000000003"/>
  </r>
  <r>
    <x v="10"/>
    <x v="1"/>
    <x v="9"/>
    <x v="0"/>
    <x v="2069"/>
    <x v="1772"/>
    <n v="2452.89"/>
    <n v="99.38"/>
    <n v="66.260000000000005"/>
  </r>
  <r>
    <x v="11"/>
    <x v="1"/>
    <x v="9"/>
    <x v="0"/>
    <x v="7"/>
    <x v="7"/>
    <n v="0"/>
    <n v="0"/>
    <n v="0"/>
  </r>
  <r>
    <x v="12"/>
    <x v="1"/>
    <x v="9"/>
    <x v="0"/>
    <x v="2070"/>
    <x v="1773"/>
    <n v="220.46"/>
    <n v="9.92"/>
    <n v="5.94"/>
  </r>
  <r>
    <x v="13"/>
    <x v="1"/>
    <x v="9"/>
    <x v="0"/>
    <x v="2071"/>
    <x v="1774"/>
    <n v="1662.84"/>
    <n v="67.13"/>
    <n v="44.75"/>
  </r>
  <r>
    <x v="14"/>
    <x v="1"/>
    <x v="9"/>
    <x v="0"/>
    <x v="2072"/>
    <x v="1660"/>
    <n v="19.010000000000002"/>
    <n v="0.77"/>
    <n v="0.52"/>
  </r>
  <r>
    <x v="0"/>
    <x v="2"/>
    <x v="9"/>
    <x v="0"/>
    <x v="2073"/>
    <x v="1775"/>
    <n v="1166.32"/>
    <n v="49.11"/>
    <n v="30.48"/>
  </r>
  <r>
    <x v="1"/>
    <x v="2"/>
    <x v="9"/>
    <x v="0"/>
    <x v="2074"/>
    <x v="1776"/>
    <n v="168.79"/>
    <n v="7.94"/>
    <n v="5.13"/>
  </r>
  <r>
    <x v="2"/>
    <x v="2"/>
    <x v="9"/>
    <x v="0"/>
    <x v="2075"/>
    <x v="1777"/>
    <n v="251.23"/>
    <n v="10.75"/>
    <n v="6.61"/>
  </r>
  <r>
    <x v="3"/>
    <x v="2"/>
    <x v="9"/>
    <x v="0"/>
    <x v="2076"/>
    <x v="1778"/>
    <n v="1202.8599999999999"/>
    <n v="48.44"/>
    <n v="29.64"/>
  </r>
  <r>
    <x v="4"/>
    <x v="2"/>
    <x v="9"/>
    <x v="0"/>
    <x v="2077"/>
    <x v="1779"/>
    <n v="1211.79"/>
    <n v="52.98"/>
    <n v="33.659999999999997"/>
  </r>
  <r>
    <x v="5"/>
    <x v="2"/>
    <x v="9"/>
    <x v="0"/>
    <x v="2078"/>
    <x v="1780"/>
    <n v="456.55"/>
    <n v="18.7"/>
    <n v="11.49"/>
  </r>
  <r>
    <x v="6"/>
    <x v="2"/>
    <x v="9"/>
    <x v="0"/>
    <x v="2079"/>
    <x v="1781"/>
    <n v="71.55"/>
    <n v="2.86"/>
    <n v="1.74"/>
  </r>
  <r>
    <x v="7"/>
    <x v="2"/>
    <x v="9"/>
    <x v="0"/>
    <x v="2080"/>
    <x v="1782"/>
    <n v="4961.47"/>
    <n v="218.27"/>
    <n v="157.76"/>
  </r>
  <r>
    <x v="8"/>
    <x v="2"/>
    <x v="9"/>
    <x v="0"/>
    <x v="2081"/>
    <x v="1783"/>
    <n v="890.84"/>
    <n v="44.07"/>
    <n v="33.729999999999997"/>
  </r>
  <r>
    <x v="9"/>
    <x v="2"/>
    <x v="9"/>
    <x v="0"/>
    <x v="2082"/>
    <x v="1784"/>
    <n v="932.13"/>
    <n v="45.88"/>
    <n v="34.47"/>
  </r>
  <r>
    <x v="10"/>
    <x v="2"/>
    <x v="9"/>
    <x v="0"/>
    <x v="2083"/>
    <x v="1785"/>
    <n v="5.99"/>
    <n v="0.21"/>
    <n v="0.14000000000000001"/>
  </r>
  <r>
    <x v="11"/>
    <x v="2"/>
    <x v="9"/>
    <x v="0"/>
    <x v="7"/>
    <x v="7"/>
    <n v="0"/>
    <n v="0"/>
    <n v="0"/>
  </r>
  <r>
    <x v="12"/>
    <x v="2"/>
    <x v="9"/>
    <x v="0"/>
    <x v="2084"/>
    <x v="1781"/>
    <n v="70.19"/>
    <n v="2.91"/>
    <n v="1.8"/>
  </r>
  <r>
    <x v="13"/>
    <x v="2"/>
    <x v="9"/>
    <x v="0"/>
    <x v="2085"/>
    <x v="1786"/>
    <n v="3052.81"/>
    <n v="155.12"/>
    <n v="105.3"/>
  </r>
  <r>
    <x v="14"/>
    <x v="2"/>
    <x v="9"/>
    <x v="0"/>
    <x v="2086"/>
    <x v="487"/>
    <n v="9.4499999999999993"/>
    <n v="0.46"/>
    <n v="0.3"/>
  </r>
  <r>
    <x v="0"/>
    <x v="3"/>
    <x v="9"/>
    <x v="0"/>
    <x v="2087"/>
    <x v="1787"/>
    <n v="1918.09"/>
    <n v="60.34"/>
    <n v="169.01"/>
  </r>
  <r>
    <x v="1"/>
    <x v="3"/>
    <x v="9"/>
    <x v="0"/>
    <x v="2088"/>
    <x v="1788"/>
    <n v="927.49"/>
    <n v="31.09"/>
    <n v="77.959999999999994"/>
  </r>
  <r>
    <x v="2"/>
    <x v="3"/>
    <x v="9"/>
    <x v="0"/>
    <x v="2089"/>
    <x v="1789"/>
    <n v="1780.92"/>
    <n v="51.14"/>
    <n v="159.69"/>
  </r>
  <r>
    <x v="3"/>
    <x v="3"/>
    <x v="9"/>
    <x v="0"/>
    <x v="2090"/>
    <x v="1790"/>
    <n v="504.47"/>
    <n v="14.29"/>
    <n v="8.69"/>
  </r>
  <r>
    <x v="4"/>
    <x v="3"/>
    <x v="9"/>
    <x v="0"/>
    <x v="2091"/>
    <x v="1791"/>
    <n v="183.67"/>
    <n v="6.13"/>
    <n v="17.54"/>
  </r>
  <r>
    <x v="5"/>
    <x v="3"/>
    <x v="9"/>
    <x v="0"/>
    <x v="2092"/>
    <x v="690"/>
    <n v="1463.85"/>
    <n v="40.380000000000003"/>
    <n v="133.62"/>
  </r>
  <r>
    <x v="6"/>
    <x v="3"/>
    <x v="9"/>
    <x v="0"/>
    <x v="2093"/>
    <x v="1792"/>
    <n v="42.11"/>
    <n v="1.1599999999999999"/>
    <n v="3.76"/>
  </r>
  <r>
    <x v="7"/>
    <x v="3"/>
    <x v="9"/>
    <x v="0"/>
    <x v="2094"/>
    <x v="1793"/>
    <n v="61.72"/>
    <n v="3.13"/>
    <n v="5.34"/>
  </r>
  <r>
    <x v="8"/>
    <x v="3"/>
    <x v="9"/>
    <x v="0"/>
    <x v="2095"/>
    <x v="1794"/>
    <n v="1525.75"/>
    <n v="77.260000000000005"/>
    <n v="51.37"/>
  </r>
  <r>
    <x v="9"/>
    <x v="3"/>
    <x v="9"/>
    <x v="0"/>
    <x v="2096"/>
    <x v="1795"/>
    <n v="565.88"/>
    <n v="31.86"/>
    <n v="21.77"/>
  </r>
  <r>
    <x v="10"/>
    <x v="3"/>
    <x v="9"/>
    <x v="0"/>
    <x v="7"/>
    <x v="7"/>
    <n v="0"/>
    <n v="0"/>
    <n v="0"/>
  </r>
  <r>
    <x v="11"/>
    <x v="3"/>
    <x v="9"/>
    <x v="0"/>
    <x v="2097"/>
    <x v="1796"/>
    <n v="99.37"/>
    <n v="3.33"/>
    <n v="9.7200000000000006"/>
  </r>
  <r>
    <x v="12"/>
    <x v="3"/>
    <x v="9"/>
    <x v="0"/>
    <x v="2098"/>
    <x v="1797"/>
    <n v="88.32"/>
    <n v="3.01"/>
    <n v="7.43"/>
  </r>
  <r>
    <x v="13"/>
    <x v="3"/>
    <x v="9"/>
    <x v="0"/>
    <x v="2099"/>
    <x v="1798"/>
    <n v="1292.27"/>
    <n v="61.33"/>
    <n v="142.36000000000001"/>
  </r>
  <r>
    <x v="14"/>
    <x v="3"/>
    <x v="9"/>
    <x v="0"/>
    <x v="2100"/>
    <x v="1799"/>
    <n v="171.7"/>
    <n v="8.9700000000000006"/>
    <n v="21.09"/>
  </r>
  <r>
    <x v="0"/>
    <x v="4"/>
    <x v="9"/>
    <x v="0"/>
    <x v="2101"/>
    <x v="1800"/>
    <n v="552.09"/>
    <n v="17.47"/>
    <n v="48.66"/>
  </r>
  <r>
    <x v="1"/>
    <x v="4"/>
    <x v="9"/>
    <x v="0"/>
    <x v="2102"/>
    <x v="1801"/>
    <n v="630.79"/>
    <n v="21.24"/>
    <n v="53.01"/>
  </r>
  <r>
    <x v="2"/>
    <x v="4"/>
    <x v="9"/>
    <x v="0"/>
    <x v="2103"/>
    <x v="1802"/>
    <n v="2074.75"/>
    <n v="56.99"/>
    <n v="189.99"/>
  </r>
  <r>
    <x v="3"/>
    <x v="4"/>
    <x v="9"/>
    <x v="0"/>
    <x v="2104"/>
    <x v="1803"/>
    <n v="132.91999999999999"/>
    <n v="3.68"/>
    <n v="12.06"/>
  </r>
  <r>
    <x v="4"/>
    <x v="4"/>
    <x v="9"/>
    <x v="0"/>
    <x v="2105"/>
    <x v="1804"/>
    <n v="378.03"/>
    <n v="9.86"/>
    <n v="35.340000000000003"/>
  </r>
  <r>
    <x v="5"/>
    <x v="4"/>
    <x v="9"/>
    <x v="0"/>
    <x v="2106"/>
    <x v="1805"/>
    <n v="315.81"/>
    <n v="8.73"/>
    <n v="28.32"/>
  </r>
  <r>
    <x v="6"/>
    <x v="4"/>
    <x v="9"/>
    <x v="0"/>
    <x v="7"/>
    <x v="7"/>
    <n v="0"/>
    <n v="0"/>
    <n v="0"/>
  </r>
  <r>
    <x v="7"/>
    <x v="4"/>
    <x v="9"/>
    <x v="0"/>
    <x v="7"/>
    <x v="7"/>
    <n v="0"/>
    <n v="0"/>
    <n v="0"/>
  </r>
  <r>
    <x v="8"/>
    <x v="4"/>
    <x v="9"/>
    <x v="0"/>
    <x v="2107"/>
    <x v="1806"/>
    <n v="238.4"/>
    <n v="8.3000000000000007"/>
    <n v="5.39"/>
  </r>
  <r>
    <x v="9"/>
    <x v="4"/>
    <x v="9"/>
    <x v="0"/>
    <x v="2108"/>
    <x v="1807"/>
    <n v="4755.82"/>
    <n v="254.67"/>
    <n v="168.44"/>
  </r>
  <r>
    <x v="10"/>
    <x v="4"/>
    <x v="9"/>
    <x v="0"/>
    <x v="7"/>
    <x v="7"/>
    <n v="0"/>
    <n v="0"/>
    <n v="0"/>
  </r>
  <r>
    <x v="11"/>
    <x v="4"/>
    <x v="9"/>
    <x v="0"/>
    <x v="2109"/>
    <x v="1808"/>
    <n v="392.44"/>
    <n v="11.08"/>
    <n v="38.549999999999997"/>
  </r>
  <r>
    <x v="12"/>
    <x v="4"/>
    <x v="9"/>
    <x v="0"/>
    <x v="2110"/>
    <x v="1809"/>
    <n v="135.81"/>
    <n v="4.2300000000000004"/>
    <n v="12.18"/>
  </r>
  <r>
    <x v="13"/>
    <x v="4"/>
    <x v="9"/>
    <x v="0"/>
    <x v="2111"/>
    <x v="1810"/>
    <n v="4684.5"/>
    <n v="140.47999999999999"/>
    <n v="425.9"/>
  </r>
  <r>
    <x v="14"/>
    <x v="4"/>
    <x v="9"/>
    <x v="0"/>
    <x v="2112"/>
    <x v="1811"/>
    <n v="228.4"/>
    <n v="13.39"/>
    <n v="23.4"/>
  </r>
  <r>
    <x v="0"/>
    <x v="5"/>
    <x v="9"/>
    <x v="0"/>
    <x v="7"/>
    <x v="7"/>
    <n v="0"/>
    <n v="0"/>
    <n v="0"/>
  </r>
  <r>
    <x v="1"/>
    <x v="5"/>
    <x v="9"/>
    <x v="0"/>
    <x v="2113"/>
    <x v="1812"/>
    <n v="224.11"/>
    <n v="9.7200000000000006"/>
    <n v="9.5500000000000007"/>
  </r>
  <r>
    <x v="2"/>
    <x v="5"/>
    <x v="9"/>
    <x v="0"/>
    <x v="2114"/>
    <x v="1813"/>
    <n v="887.94"/>
    <n v="23.06"/>
    <n v="82.82"/>
  </r>
  <r>
    <x v="3"/>
    <x v="5"/>
    <x v="9"/>
    <x v="0"/>
    <x v="7"/>
    <x v="7"/>
    <n v="0"/>
    <n v="0"/>
    <n v="0"/>
  </r>
  <r>
    <x v="4"/>
    <x v="5"/>
    <x v="9"/>
    <x v="0"/>
    <x v="2115"/>
    <x v="1814"/>
    <n v="27.87"/>
    <n v="0.73"/>
    <n v="2.56"/>
  </r>
  <r>
    <x v="5"/>
    <x v="5"/>
    <x v="9"/>
    <x v="0"/>
    <x v="2116"/>
    <x v="1464"/>
    <n v="64.760000000000005"/>
    <n v="2.13"/>
    <n v="4.67"/>
  </r>
  <r>
    <x v="6"/>
    <x v="5"/>
    <x v="9"/>
    <x v="0"/>
    <x v="7"/>
    <x v="7"/>
    <n v="0"/>
    <n v="0"/>
    <n v="0"/>
  </r>
  <r>
    <x v="7"/>
    <x v="5"/>
    <x v="9"/>
    <x v="0"/>
    <x v="7"/>
    <x v="7"/>
    <n v="0"/>
    <n v="0"/>
    <n v="0"/>
  </r>
  <r>
    <x v="8"/>
    <x v="5"/>
    <x v="9"/>
    <x v="0"/>
    <x v="2117"/>
    <x v="1815"/>
    <n v="885.93"/>
    <n v="42.54"/>
    <n v="44.35"/>
  </r>
  <r>
    <x v="9"/>
    <x v="5"/>
    <x v="9"/>
    <x v="0"/>
    <x v="2118"/>
    <x v="1816"/>
    <n v="328.23"/>
    <n v="15.64"/>
    <n v="16.899999999999999"/>
  </r>
  <r>
    <x v="10"/>
    <x v="5"/>
    <x v="9"/>
    <x v="0"/>
    <x v="7"/>
    <x v="7"/>
    <n v="0"/>
    <n v="0"/>
    <n v="0"/>
  </r>
  <r>
    <x v="11"/>
    <x v="5"/>
    <x v="9"/>
    <x v="0"/>
    <x v="2119"/>
    <x v="1817"/>
    <n v="8094.46"/>
    <n v="263.56"/>
    <n v="702.24"/>
  </r>
  <r>
    <x v="12"/>
    <x v="5"/>
    <x v="9"/>
    <x v="0"/>
    <x v="2120"/>
    <x v="1818"/>
    <n v="22.32"/>
    <n v="0.77"/>
    <n v="1.87"/>
  </r>
  <r>
    <x v="13"/>
    <x v="5"/>
    <x v="9"/>
    <x v="0"/>
    <x v="2121"/>
    <x v="1819"/>
    <n v="830.98"/>
    <n v="31.1"/>
    <n v="60.12"/>
  </r>
  <r>
    <x v="14"/>
    <x v="5"/>
    <x v="9"/>
    <x v="0"/>
    <x v="2122"/>
    <x v="1820"/>
    <n v="215.33"/>
    <n v="6.49"/>
    <n v="18.329999999999998"/>
  </r>
  <r>
    <x v="0"/>
    <x v="6"/>
    <x v="9"/>
    <x v="0"/>
    <x v="7"/>
    <x v="7"/>
    <n v="0"/>
    <n v="0"/>
    <n v="0"/>
  </r>
  <r>
    <x v="1"/>
    <x v="6"/>
    <x v="9"/>
    <x v="0"/>
    <x v="2123"/>
    <x v="1821"/>
    <n v="4543.4399999999996"/>
    <n v="117.99"/>
    <n v="422.67"/>
  </r>
  <r>
    <x v="2"/>
    <x v="6"/>
    <x v="9"/>
    <x v="0"/>
    <x v="2124"/>
    <x v="1335"/>
    <n v="31.15"/>
    <n v="0.8"/>
    <n v="2.92"/>
  </r>
  <r>
    <x v="3"/>
    <x v="6"/>
    <x v="9"/>
    <x v="0"/>
    <x v="7"/>
    <x v="7"/>
    <n v="0"/>
    <n v="0"/>
    <n v="0"/>
  </r>
  <r>
    <x v="4"/>
    <x v="6"/>
    <x v="9"/>
    <x v="0"/>
    <x v="2125"/>
    <x v="1361"/>
    <n v="0.56000000000000005"/>
    <n v="0.02"/>
    <n v="0.04"/>
  </r>
  <r>
    <x v="5"/>
    <x v="6"/>
    <x v="9"/>
    <x v="0"/>
    <x v="7"/>
    <x v="7"/>
    <n v="0"/>
    <n v="0"/>
    <n v="0"/>
  </r>
  <r>
    <x v="6"/>
    <x v="6"/>
    <x v="9"/>
    <x v="0"/>
    <x v="7"/>
    <x v="7"/>
    <n v="0"/>
    <n v="0"/>
    <n v="0"/>
  </r>
  <r>
    <x v="7"/>
    <x v="6"/>
    <x v="9"/>
    <x v="0"/>
    <x v="7"/>
    <x v="7"/>
    <n v="0"/>
    <n v="0"/>
    <n v="0"/>
  </r>
  <r>
    <x v="8"/>
    <x v="6"/>
    <x v="9"/>
    <x v="0"/>
    <x v="2126"/>
    <x v="31"/>
    <n v="0.3"/>
    <n v="0.01"/>
    <n v="0.03"/>
  </r>
  <r>
    <x v="9"/>
    <x v="6"/>
    <x v="9"/>
    <x v="0"/>
    <x v="2127"/>
    <x v="1822"/>
    <n v="329.36"/>
    <n v="10.91"/>
    <n v="24.79"/>
  </r>
  <r>
    <x v="10"/>
    <x v="6"/>
    <x v="9"/>
    <x v="0"/>
    <x v="7"/>
    <x v="7"/>
    <n v="0"/>
    <n v="0"/>
    <n v="0"/>
  </r>
  <r>
    <x v="11"/>
    <x v="6"/>
    <x v="9"/>
    <x v="0"/>
    <x v="2128"/>
    <x v="1375"/>
    <n v="558.39"/>
    <n v="20.51"/>
    <n v="60.02"/>
  </r>
  <r>
    <x v="12"/>
    <x v="6"/>
    <x v="9"/>
    <x v="0"/>
    <x v="7"/>
    <x v="7"/>
    <n v="0"/>
    <n v="0"/>
    <n v="0"/>
  </r>
  <r>
    <x v="13"/>
    <x v="6"/>
    <x v="9"/>
    <x v="0"/>
    <x v="7"/>
    <x v="7"/>
    <n v="0"/>
    <n v="0"/>
    <n v="0"/>
  </r>
  <r>
    <x v="14"/>
    <x v="6"/>
    <x v="9"/>
    <x v="0"/>
    <x v="2129"/>
    <x v="1195"/>
    <n v="325.82"/>
    <n v="10.210000000000001"/>
    <n v="26.41"/>
  </r>
  <r>
    <x v="0"/>
    <x v="0"/>
    <x v="9"/>
    <x v="2"/>
    <x v="2130"/>
    <x v="1823"/>
    <n v="21.54"/>
    <n v="0.88"/>
    <n v="0.59"/>
  </r>
  <r>
    <x v="1"/>
    <x v="0"/>
    <x v="9"/>
    <x v="2"/>
    <x v="7"/>
    <x v="7"/>
    <n v="0"/>
    <n v="0"/>
    <n v="0"/>
  </r>
  <r>
    <x v="2"/>
    <x v="0"/>
    <x v="9"/>
    <x v="2"/>
    <x v="7"/>
    <x v="7"/>
    <n v="0"/>
    <n v="0"/>
    <n v="0"/>
  </r>
  <r>
    <x v="3"/>
    <x v="0"/>
    <x v="9"/>
    <x v="2"/>
    <x v="2131"/>
    <x v="1824"/>
    <n v="64.87"/>
    <n v="2.65"/>
    <n v="1.77"/>
  </r>
  <r>
    <x v="4"/>
    <x v="0"/>
    <x v="9"/>
    <x v="2"/>
    <x v="7"/>
    <x v="7"/>
    <n v="0"/>
    <n v="0"/>
    <n v="0"/>
  </r>
  <r>
    <x v="5"/>
    <x v="0"/>
    <x v="9"/>
    <x v="2"/>
    <x v="2132"/>
    <x v="967"/>
    <n v="5.1100000000000003"/>
    <n v="0.21"/>
    <n v="0.14000000000000001"/>
  </r>
  <r>
    <x v="6"/>
    <x v="0"/>
    <x v="9"/>
    <x v="2"/>
    <x v="2133"/>
    <x v="564"/>
    <n v="0.14000000000000001"/>
    <n v="0.01"/>
    <n v="0"/>
  </r>
  <r>
    <x v="7"/>
    <x v="0"/>
    <x v="9"/>
    <x v="2"/>
    <x v="2134"/>
    <x v="1428"/>
    <n v="18.850000000000001"/>
    <n v="0.77"/>
    <n v="0.51"/>
  </r>
  <r>
    <x v="8"/>
    <x v="0"/>
    <x v="9"/>
    <x v="2"/>
    <x v="2135"/>
    <x v="461"/>
    <n v="6.71"/>
    <n v="0.27"/>
    <n v="0.18"/>
  </r>
  <r>
    <x v="9"/>
    <x v="0"/>
    <x v="9"/>
    <x v="2"/>
    <x v="2136"/>
    <x v="1825"/>
    <n v="340.04"/>
    <n v="13.91"/>
    <n v="9.27"/>
  </r>
  <r>
    <x v="10"/>
    <x v="0"/>
    <x v="9"/>
    <x v="2"/>
    <x v="2137"/>
    <x v="1826"/>
    <n v="1564.95"/>
    <n v="64.02"/>
    <n v="42.68"/>
  </r>
  <r>
    <x v="11"/>
    <x v="0"/>
    <x v="9"/>
    <x v="2"/>
    <x v="7"/>
    <x v="7"/>
    <n v="0"/>
    <n v="0"/>
    <n v="0"/>
  </r>
  <r>
    <x v="12"/>
    <x v="0"/>
    <x v="9"/>
    <x v="2"/>
    <x v="2138"/>
    <x v="1827"/>
    <n v="47.49"/>
    <n v="1.94"/>
    <n v="1.3"/>
  </r>
  <r>
    <x v="13"/>
    <x v="0"/>
    <x v="9"/>
    <x v="2"/>
    <x v="2139"/>
    <x v="1828"/>
    <n v="449.85"/>
    <n v="18.399999999999999"/>
    <n v="12.27"/>
  </r>
  <r>
    <x v="14"/>
    <x v="0"/>
    <x v="9"/>
    <x v="2"/>
    <x v="2140"/>
    <x v="988"/>
    <n v="5.46"/>
    <n v="0.22"/>
    <n v="0.15"/>
  </r>
  <r>
    <x v="0"/>
    <x v="1"/>
    <x v="9"/>
    <x v="2"/>
    <x v="2141"/>
    <x v="1829"/>
    <n v="126.02"/>
    <n v="11.85"/>
    <n v="3.39"/>
  </r>
  <r>
    <x v="1"/>
    <x v="1"/>
    <x v="9"/>
    <x v="2"/>
    <x v="7"/>
    <x v="7"/>
    <n v="0"/>
    <n v="0"/>
    <n v="0"/>
  </r>
  <r>
    <x v="2"/>
    <x v="1"/>
    <x v="9"/>
    <x v="2"/>
    <x v="2142"/>
    <x v="1830"/>
    <n v="65.2"/>
    <n v="6.09"/>
    <n v="1.74"/>
  </r>
  <r>
    <x v="3"/>
    <x v="1"/>
    <x v="9"/>
    <x v="2"/>
    <x v="2143"/>
    <x v="1831"/>
    <n v="977.66"/>
    <n v="91.63"/>
    <n v="26.18"/>
  </r>
  <r>
    <x v="4"/>
    <x v="1"/>
    <x v="9"/>
    <x v="2"/>
    <x v="7"/>
    <x v="7"/>
    <n v="0"/>
    <n v="0"/>
    <n v="0"/>
  </r>
  <r>
    <x v="5"/>
    <x v="1"/>
    <x v="9"/>
    <x v="2"/>
    <x v="2144"/>
    <x v="627"/>
    <n v="0.92"/>
    <n v="0.09"/>
    <n v="0.02"/>
  </r>
  <r>
    <x v="6"/>
    <x v="1"/>
    <x v="9"/>
    <x v="2"/>
    <x v="2145"/>
    <x v="1832"/>
    <n v="311.87"/>
    <n v="29.29"/>
    <n v="8.3699999999999992"/>
  </r>
  <r>
    <x v="7"/>
    <x v="1"/>
    <x v="9"/>
    <x v="2"/>
    <x v="2146"/>
    <x v="1833"/>
    <n v="382.4"/>
    <n v="15.4"/>
    <n v="10.27"/>
  </r>
  <r>
    <x v="8"/>
    <x v="1"/>
    <x v="9"/>
    <x v="2"/>
    <x v="2147"/>
    <x v="1834"/>
    <n v="41.59"/>
    <n v="1.68"/>
    <n v="1.1200000000000001"/>
  </r>
  <r>
    <x v="9"/>
    <x v="1"/>
    <x v="9"/>
    <x v="2"/>
    <x v="2148"/>
    <x v="1835"/>
    <n v="2266.06"/>
    <n v="91.42"/>
    <n v="60.95"/>
  </r>
  <r>
    <x v="10"/>
    <x v="1"/>
    <x v="9"/>
    <x v="2"/>
    <x v="2149"/>
    <x v="1836"/>
    <n v="4669.97"/>
    <n v="188.69"/>
    <n v="125.79"/>
  </r>
  <r>
    <x v="11"/>
    <x v="1"/>
    <x v="9"/>
    <x v="2"/>
    <x v="7"/>
    <x v="7"/>
    <n v="0"/>
    <n v="0"/>
    <n v="0"/>
  </r>
  <r>
    <x v="12"/>
    <x v="1"/>
    <x v="9"/>
    <x v="2"/>
    <x v="2150"/>
    <x v="1837"/>
    <n v="64.22"/>
    <n v="6.07"/>
    <n v="1.73"/>
  </r>
  <r>
    <x v="13"/>
    <x v="1"/>
    <x v="9"/>
    <x v="2"/>
    <x v="2151"/>
    <x v="1838"/>
    <n v="470.74"/>
    <n v="18.98"/>
    <n v="12.65"/>
  </r>
  <r>
    <x v="14"/>
    <x v="1"/>
    <x v="9"/>
    <x v="2"/>
    <x v="2152"/>
    <x v="1664"/>
    <n v="14.68"/>
    <n v="0.6"/>
    <n v="0.4"/>
  </r>
  <r>
    <x v="0"/>
    <x v="2"/>
    <x v="9"/>
    <x v="2"/>
    <x v="2153"/>
    <x v="1839"/>
    <n v="203.62"/>
    <n v="17.36"/>
    <n v="5.0599999999999996"/>
  </r>
  <r>
    <x v="1"/>
    <x v="2"/>
    <x v="9"/>
    <x v="2"/>
    <x v="7"/>
    <x v="7"/>
    <n v="0"/>
    <n v="0"/>
    <n v="0"/>
  </r>
  <r>
    <x v="2"/>
    <x v="2"/>
    <x v="9"/>
    <x v="2"/>
    <x v="2154"/>
    <x v="1785"/>
    <n v="5.82"/>
    <n v="0.5"/>
    <n v="0.15"/>
  </r>
  <r>
    <x v="3"/>
    <x v="2"/>
    <x v="9"/>
    <x v="2"/>
    <x v="2155"/>
    <x v="1840"/>
    <n v="467.2"/>
    <n v="38.15"/>
    <n v="10.95"/>
  </r>
  <r>
    <x v="4"/>
    <x v="2"/>
    <x v="9"/>
    <x v="2"/>
    <x v="2156"/>
    <x v="1841"/>
    <n v="51.33"/>
    <n v="4.4000000000000004"/>
    <n v="1.29"/>
  </r>
  <r>
    <x v="5"/>
    <x v="2"/>
    <x v="9"/>
    <x v="2"/>
    <x v="2157"/>
    <x v="1842"/>
    <n v="54.05"/>
    <n v="4.6100000000000003"/>
    <n v="1.35"/>
  </r>
  <r>
    <x v="6"/>
    <x v="2"/>
    <x v="9"/>
    <x v="2"/>
    <x v="2158"/>
    <x v="1843"/>
    <n v="122.93"/>
    <n v="13"/>
    <n v="4.16"/>
  </r>
  <r>
    <x v="7"/>
    <x v="2"/>
    <x v="9"/>
    <x v="2"/>
    <x v="2159"/>
    <x v="1844"/>
    <n v="792.28"/>
    <n v="32.94"/>
    <n v="23.65"/>
  </r>
  <r>
    <x v="8"/>
    <x v="2"/>
    <x v="9"/>
    <x v="2"/>
    <x v="2160"/>
    <x v="1845"/>
    <n v="84.81"/>
    <n v="3.67"/>
    <n v="2.7"/>
  </r>
  <r>
    <x v="9"/>
    <x v="2"/>
    <x v="9"/>
    <x v="2"/>
    <x v="2161"/>
    <x v="1846"/>
    <n v="593.47"/>
    <n v="23.75"/>
    <n v="16.7"/>
  </r>
  <r>
    <x v="10"/>
    <x v="2"/>
    <x v="9"/>
    <x v="2"/>
    <x v="2162"/>
    <x v="1847"/>
    <n v="85.48"/>
    <n v="3.39"/>
    <n v="2.35"/>
  </r>
  <r>
    <x v="11"/>
    <x v="2"/>
    <x v="9"/>
    <x v="2"/>
    <x v="7"/>
    <x v="7"/>
    <n v="0"/>
    <n v="0"/>
    <n v="0"/>
  </r>
  <r>
    <x v="12"/>
    <x v="2"/>
    <x v="9"/>
    <x v="2"/>
    <x v="2163"/>
    <x v="1223"/>
    <n v="19.43"/>
    <n v="1.69"/>
    <n v="0.5"/>
  </r>
  <r>
    <x v="13"/>
    <x v="2"/>
    <x v="9"/>
    <x v="2"/>
    <x v="2164"/>
    <x v="1848"/>
    <n v="117.55"/>
    <n v="20.94"/>
    <n v="7.73"/>
  </r>
  <r>
    <x v="14"/>
    <x v="2"/>
    <x v="9"/>
    <x v="2"/>
    <x v="2165"/>
    <x v="858"/>
    <n v="4.83"/>
    <n v="0.48"/>
    <n v="0.15"/>
  </r>
  <r>
    <x v="0"/>
    <x v="3"/>
    <x v="9"/>
    <x v="2"/>
    <x v="2166"/>
    <x v="1849"/>
    <n v="415.24"/>
    <n v="52.22"/>
    <n v="37.64"/>
  </r>
  <r>
    <x v="1"/>
    <x v="3"/>
    <x v="9"/>
    <x v="2"/>
    <x v="2167"/>
    <x v="1850"/>
    <n v="8.58"/>
    <n v="1.0900000000000001"/>
    <n v="0.77"/>
  </r>
  <r>
    <x v="2"/>
    <x v="3"/>
    <x v="9"/>
    <x v="2"/>
    <x v="2168"/>
    <x v="771"/>
    <n v="621.85"/>
    <n v="77.930000000000007"/>
    <n v="57.87"/>
  </r>
  <r>
    <x v="3"/>
    <x v="3"/>
    <x v="9"/>
    <x v="2"/>
    <x v="2169"/>
    <x v="1851"/>
    <n v="371.86"/>
    <n v="21.22"/>
    <n v="6.1"/>
  </r>
  <r>
    <x v="4"/>
    <x v="3"/>
    <x v="9"/>
    <x v="2"/>
    <x v="7"/>
    <x v="7"/>
    <n v="0"/>
    <n v="0"/>
    <n v="0"/>
  </r>
  <r>
    <x v="5"/>
    <x v="3"/>
    <x v="9"/>
    <x v="2"/>
    <x v="2170"/>
    <x v="1850"/>
    <n v="8.1"/>
    <n v="1.01"/>
    <n v="0.69"/>
  </r>
  <r>
    <x v="6"/>
    <x v="3"/>
    <x v="9"/>
    <x v="2"/>
    <x v="7"/>
    <x v="7"/>
    <n v="0"/>
    <n v="0"/>
    <n v="0"/>
  </r>
  <r>
    <x v="7"/>
    <x v="3"/>
    <x v="9"/>
    <x v="2"/>
    <x v="2171"/>
    <x v="1436"/>
    <n v="17.579999999999998"/>
    <n v="1.69"/>
    <n v="1.28"/>
  </r>
  <r>
    <x v="8"/>
    <x v="3"/>
    <x v="9"/>
    <x v="2"/>
    <x v="2172"/>
    <x v="1852"/>
    <n v="165.5"/>
    <n v="19.940000000000001"/>
    <n v="6.56"/>
  </r>
  <r>
    <x v="9"/>
    <x v="3"/>
    <x v="9"/>
    <x v="2"/>
    <x v="2173"/>
    <x v="1853"/>
    <n v="245.77"/>
    <n v="21.27"/>
    <n v="6.25"/>
  </r>
  <r>
    <x v="10"/>
    <x v="3"/>
    <x v="9"/>
    <x v="2"/>
    <x v="7"/>
    <x v="7"/>
    <n v="0"/>
    <n v="0"/>
    <n v="0"/>
  </r>
  <r>
    <x v="11"/>
    <x v="3"/>
    <x v="9"/>
    <x v="2"/>
    <x v="2174"/>
    <x v="1854"/>
    <n v="6.4"/>
    <n v="0.82"/>
    <n v="0.57999999999999996"/>
  </r>
  <r>
    <x v="12"/>
    <x v="3"/>
    <x v="9"/>
    <x v="2"/>
    <x v="2175"/>
    <x v="110"/>
    <n v="16.47"/>
    <n v="2.09"/>
    <n v="1.54"/>
  </r>
  <r>
    <x v="13"/>
    <x v="3"/>
    <x v="9"/>
    <x v="2"/>
    <x v="2176"/>
    <x v="1855"/>
    <n v="1746.23"/>
    <n v="226.84"/>
    <n v="155.32"/>
  </r>
  <r>
    <x v="14"/>
    <x v="3"/>
    <x v="9"/>
    <x v="2"/>
    <x v="2177"/>
    <x v="38"/>
    <n v="70.33"/>
    <n v="9.4700000000000006"/>
    <n v="6.63"/>
  </r>
  <r>
    <x v="0"/>
    <x v="4"/>
    <x v="9"/>
    <x v="2"/>
    <x v="7"/>
    <x v="7"/>
    <n v="0"/>
    <n v="0"/>
    <n v="0"/>
  </r>
  <r>
    <x v="1"/>
    <x v="4"/>
    <x v="9"/>
    <x v="2"/>
    <x v="7"/>
    <x v="7"/>
    <n v="0"/>
    <n v="0"/>
    <n v="0"/>
  </r>
  <r>
    <x v="2"/>
    <x v="4"/>
    <x v="9"/>
    <x v="2"/>
    <x v="2178"/>
    <x v="1856"/>
    <n v="1513.3"/>
    <n v="189.97"/>
    <n v="142.22"/>
  </r>
  <r>
    <x v="3"/>
    <x v="4"/>
    <x v="9"/>
    <x v="2"/>
    <x v="2179"/>
    <x v="1857"/>
    <n v="202.38"/>
    <n v="25.42"/>
    <n v="18.84"/>
  </r>
  <r>
    <x v="4"/>
    <x v="4"/>
    <x v="9"/>
    <x v="2"/>
    <x v="7"/>
    <x v="7"/>
    <n v="0"/>
    <n v="0"/>
    <n v="0"/>
  </r>
  <r>
    <x v="5"/>
    <x v="4"/>
    <x v="9"/>
    <x v="2"/>
    <x v="2180"/>
    <x v="534"/>
    <n v="6.56"/>
    <n v="0.81"/>
    <n v="0.59"/>
  </r>
  <r>
    <x v="6"/>
    <x v="4"/>
    <x v="9"/>
    <x v="2"/>
    <x v="7"/>
    <x v="7"/>
    <n v="0"/>
    <n v="0"/>
    <n v="0"/>
  </r>
  <r>
    <x v="7"/>
    <x v="4"/>
    <x v="9"/>
    <x v="2"/>
    <x v="7"/>
    <x v="7"/>
    <n v="0"/>
    <n v="0"/>
    <n v="0"/>
  </r>
  <r>
    <x v="8"/>
    <x v="4"/>
    <x v="9"/>
    <x v="2"/>
    <x v="2181"/>
    <x v="1180"/>
    <n v="6.93"/>
    <n v="0.44"/>
    <n v="0.13"/>
  </r>
  <r>
    <x v="9"/>
    <x v="4"/>
    <x v="9"/>
    <x v="2"/>
    <x v="2182"/>
    <x v="1858"/>
    <n v="271.27999999999997"/>
    <n v="28.13"/>
    <n v="9.01"/>
  </r>
  <r>
    <x v="10"/>
    <x v="4"/>
    <x v="9"/>
    <x v="2"/>
    <x v="7"/>
    <x v="7"/>
    <n v="0"/>
    <n v="0"/>
    <n v="0"/>
  </r>
  <r>
    <x v="11"/>
    <x v="4"/>
    <x v="9"/>
    <x v="2"/>
    <x v="2183"/>
    <x v="1859"/>
    <n v="658.47"/>
    <n v="82.97"/>
    <n v="62.52"/>
  </r>
  <r>
    <x v="12"/>
    <x v="4"/>
    <x v="9"/>
    <x v="2"/>
    <x v="7"/>
    <x v="7"/>
    <n v="0"/>
    <n v="0"/>
    <n v="0"/>
  </r>
  <r>
    <x v="13"/>
    <x v="4"/>
    <x v="9"/>
    <x v="2"/>
    <x v="7"/>
    <x v="7"/>
    <n v="0"/>
    <n v="0"/>
    <n v="0"/>
  </r>
  <r>
    <x v="14"/>
    <x v="4"/>
    <x v="9"/>
    <x v="2"/>
    <x v="2184"/>
    <x v="1860"/>
    <n v="115.65"/>
    <n v="14.55"/>
    <n v="10.61"/>
  </r>
  <r>
    <x v="0"/>
    <x v="5"/>
    <x v="9"/>
    <x v="2"/>
    <x v="7"/>
    <x v="7"/>
    <n v="0"/>
    <n v="0"/>
    <n v="0"/>
  </r>
  <r>
    <x v="1"/>
    <x v="5"/>
    <x v="9"/>
    <x v="2"/>
    <x v="7"/>
    <x v="7"/>
    <n v="0"/>
    <n v="0"/>
    <n v="0"/>
  </r>
  <r>
    <x v="2"/>
    <x v="5"/>
    <x v="9"/>
    <x v="2"/>
    <x v="2185"/>
    <x v="1861"/>
    <n v="504.08"/>
    <n v="63.03"/>
    <n v="47.29"/>
  </r>
  <r>
    <x v="3"/>
    <x v="5"/>
    <x v="9"/>
    <x v="2"/>
    <x v="7"/>
    <x v="7"/>
    <n v="0"/>
    <n v="0"/>
    <n v="0"/>
  </r>
  <r>
    <x v="4"/>
    <x v="5"/>
    <x v="9"/>
    <x v="2"/>
    <x v="7"/>
    <x v="7"/>
    <n v="0"/>
    <n v="0"/>
    <n v="0"/>
  </r>
  <r>
    <x v="5"/>
    <x v="5"/>
    <x v="9"/>
    <x v="2"/>
    <x v="7"/>
    <x v="7"/>
    <n v="0"/>
    <n v="0"/>
    <n v="0"/>
  </r>
  <r>
    <x v="6"/>
    <x v="5"/>
    <x v="9"/>
    <x v="2"/>
    <x v="7"/>
    <x v="7"/>
    <n v="0"/>
    <n v="0"/>
    <n v="0"/>
  </r>
  <r>
    <x v="7"/>
    <x v="5"/>
    <x v="9"/>
    <x v="2"/>
    <x v="7"/>
    <x v="7"/>
    <n v="0"/>
    <n v="0"/>
    <n v="0"/>
  </r>
  <r>
    <x v="8"/>
    <x v="5"/>
    <x v="9"/>
    <x v="2"/>
    <x v="7"/>
    <x v="7"/>
    <n v="0"/>
    <n v="0"/>
    <n v="0"/>
  </r>
  <r>
    <x v="9"/>
    <x v="5"/>
    <x v="9"/>
    <x v="2"/>
    <x v="2186"/>
    <x v="1046"/>
    <n v="20.71"/>
    <n v="2.72"/>
    <n v="1.17"/>
  </r>
  <r>
    <x v="10"/>
    <x v="5"/>
    <x v="9"/>
    <x v="2"/>
    <x v="7"/>
    <x v="7"/>
    <n v="0"/>
    <n v="0"/>
    <n v="0"/>
  </r>
  <r>
    <x v="11"/>
    <x v="5"/>
    <x v="9"/>
    <x v="2"/>
    <x v="2187"/>
    <x v="1862"/>
    <n v="1782.24"/>
    <n v="217.79"/>
    <n v="158.44999999999999"/>
  </r>
  <r>
    <x v="12"/>
    <x v="5"/>
    <x v="9"/>
    <x v="2"/>
    <x v="7"/>
    <x v="7"/>
    <n v="0"/>
    <n v="0"/>
    <n v="0"/>
  </r>
  <r>
    <x v="13"/>
    <x v="5"/>
    <x v="9"/>
    <x v="2"/>
    <x v="7"/>
    <x v="7"/>
    <n v="0"/>
    <n v="0"/>
    <n v="0"/>
  </r>
  <r>
    <x v="14"/>
    <x v="5"/>
    <x v="9"/>
    <x v="2"/>
    <x v="2188"/>
    <x v="528"/>
    <n v="21.98"/>
    <n v="2.8"/>
    <n v="1.91"/>
  </r>
  <r>
    <x v="0"/>
    <x v="6"/>
    <x v="9"/>
    <x v="2"/>
    <x v="7"/>
    <x v="7"/>
    <n v="0"/>
    <n v="0"/>
    <n v="0"/>
  </r>
  <r>
    <x v="1"/>
    <x v="6"/>
    <x v="9"/>
    <x v="2"/>
    <x v="2189"/>
    <x v="1863"/>
    <n v="10781.64"/>
    <n v="1342.75"/>
    <n v="1002.84"/>
  </r>
  <r>
    <x v="2"/>
    <x v="6"/>
    <x v="9"/>
    <x v="2"/>
    <x v="7"/>
    <x v="7"/>
    <n v="0"/>
    <n v="0"/>
    <n v="0"/>
  </r>
  <r>
    <x v="3"/>
    <x v="6"/>
    <x v="9"/>
    <x v="2"/>
    <x v="7"/>
    <x v="7"/>
    <n v="0"/>
    <n v="0"/>
    <n v="0"/>
  </r>
  <r>
    <x v="4"/>
    <x v="6"/>
    <x v="9"/>
    <x v="2"/>
    <x v="7"/>
    <x v="7"/>
    <n v="0"/>
    <n v="0"/>
    <n v="0"/>
  </r>
  <r>
    <x v="5"/>
    <x v="6"/>
    <x v="9"/>
    <x v="2"/>
    <x v="7"/>
    <x v="7"/>
    <n v="0"/>
    <n v="0"/>
    <n v="0"/>
  </r>
  <r>
    <x v="6"/>
    <x v="6"/>
    <x v="9"/>
    <x v="2"/>
    <x v="7"/>
    <x v="7"/>
    <n v="0"/>
    <n v="0"/>
    <n v="0"/>
  </r>
  <r>
    <x v="7"/>
    <x v="6"/>
    <x v="9"/>
    <x v="2"/>
    <x v="7"/>
    <x v="7"/>
    <n v="0"/>
    <n v="0"/>
    <n v="0"/>
  </r>
  <r>
    <x v="8"/>
    <x v="6"/>
    <x v="9"/>
    <x v="2"/>
    <x v="7"/>
    <x v="7"/>
    <n v="0"/>
    <n v="0"/>
    <n v="0"/>
  </r>
  <r>
    <x v="9"/>
    <x v="6"/>
    <x v="9"/>
    <x v="2"/>
    <x v="7"/>
    <x v="7"/>
    <n v="0"/>
    <n v="0"/>
    <n v="0"/>
  </r>
  <r>
    <x v="10"/>
    <x v="6"/>
    <x v="9"/>
    <x v="2"/>
    <x v="7"/>
    <x v="7"/>
    <n v="0"/>
    <n v="0"/>
    <n v="0"/>
  </r>
  <r>
    <x v="11"/>
    <x v="6"/>
    <x v="9"/>
    <x v="2"/>
    <x v="2190"/>
    <x v="941"/>
    <n v="0.86"/>
    <n v="0.1"/>
    <n v="7.0000000000000007E-2"/>
  </r>
  <r>
    <x v="12"/>
    <x v="6"/>
    <x v="9"/>
    <x v="2"/>
    <x v="7"/>
    <x v="7"/>
    <n v="0"/>
    <n v="0"/>
    <n v="0"/>
  </r>
  <r>
    <x v="13"/>
    <x v="6"/>
    <x v="9"/>
    <x v="2"/>
    <x v="7"/>
    <x v="7"/>
    <n v="0"/>
    <n v="0"/>
    <n v="0"/>
  </r>
  <r>
    <x v="14"/>
    <x v="6"/>
    <x v="9"/>
    <x v="2"/>
    <x v="7"/>
    <x v="7"/>
    <n v="0"/>
    <n v="0"/>
    <n v="0"/>
  </r>
  <r>
    <x v="15"/>
    <x v="7"/>
    <x v="10"/>
    <x v="3"/>
    <x v="2191"/>
    <x v="186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9A87EC-854B-4B86-84B8-19B360D501C7}" name="Pivottabell1" cacheId="1" dataOnRows="1" applyNumberFormats="0" applyBorderFormats="0" applyFontFormats="0" applyPatternFormats="0" applyAlignmentFormats="0" applyWidthHeightFormats="1" dataCaption="Verdier" updatedVersion="7" minRefreshableVersion="3" useAutoFormatting="1" itemPrintTitles="1" createdVersion="7" indent="0" outline="1" outlineData="1" multipleFieldFilters="0">
  <location ref="A4:M10" firstHeaderRow="1" firstDataRow="2" firstDataCol="1" rowPageCount="2" colPageCount="1"/>
  <pivotFields count="9">
    <pivotField axis="axisPage" multipleItemSelectionAllowed="1"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showAll="0"/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3" hier="-1"/>
    <pageField fld="0" hier="-1"/>
  </pageFields>
  <dataFields count="5">
    <dataField name="Summer av Co2 (tonn)" fld="4" baseField="0" baseItem="0"/>
    <dataField name="Summer av CO (tonn)" fld="5" baseField="0" baseItem="0"/>
    <dataField name="Summer av Nox (tonn)" fld="6" baseField="0" baseItem="0"/>
    <dataField name="Summer av SO2 (tonn)" fld="7" baseField="0" baseItem="0"/>
    <dataField name="Summer av PM (tonn)" fld="8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B6CB93-5E6C-45DC-A4D1-A8FAAC7E02C7}" name="Pivottabell2" cacheId="1" dataOnRows="1" applyNumberFormats="0" applyBorderFormats="0" applyFontFormats="0" applyPatternFormats="0" applyAlignmentFormats="0" applyWidthHeightFormats="1" dataCaption="Verdier" updatedVersion="7" minRefreshableVersion="3" useAutoFormatting="1" itemPrintTitles="1" createdVersion="7" indent="0" outline="1" outlineData="1" multipleFieldFilters="0">
  <location ref="A4:M95" firstHeaderRow="1" firstDataRow="2" firstDataCol="1" rowPageCount="1" colPageCount="1"/>
  <pivotFields count="9">
    <pivotField axis="axisRow" multipleItemSelectionAllowed="1"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showAll="0"/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2">
    <field x="-2"/>
    <field x="0"/>
  </rowFields>
  <rowItems count="9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i="1">
      <x v="1"/>
    </i>
    <i r="1" i="1"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  <i r="1" i="1">
      <x v="7"/>
    </i>
    <i r="1" i="1">
      <x v="8"/>
    </i>
    <i r="1" i="1">
      <x v="9"/>
    </i>
    <i r="1" i="1">
      <x v="10"/>
    </i>
    <i r="1" i="1">
      <x v="11"/>
    </i>
    <i r="1" i="1">
      <x v="12"/>
    </i>
    <i r="1" i="1">
      <x v="13"/>
    </i>
    <i r="1" i="1">
      <x v="14"/>
    </i>
    <i r="1" i="1">
      <x v="15"/>
    </i>
    <i i="2">
      <x v="2"/>
    </i>
    <i r="1" i="2">
      <x/>
    </i>
    <i r="1" i="2">
      <x v="1"/>
    </i>
    <i r="1" i="2">
      <x v="2"/>
    </i>
    <i r="1" i="2">
      <x v="3"/>
    </i>
    <i r="1" i="2">
      <x v="4"/>
    </i>
    <i r="1" i="2">
      <x v="5"/>
    </i>
    <i r="1" i="2">
      <x v="6"/>
    </i>
    <i r="1" i="2">
      <x v="7"/>
    </i>
    <i r="1" i="2">
      <x v="8"/>
    </i>
    <i r="1" i="2">
      <x v="9"/>
    </i>
    <i r="1" i="2">
      <x v="10"/>
    </i>
    <i r="1" i="2">
      <x v="11"/>
    </i>
    <i r="1" i="2">
      <x v="12"/>
    </i>
    <i r="1" i="2">
      <x v="13"/>
    </i>
    <i r="1" i="2">
      <x v="14"/>
    </i>
    <i r="1" i="2">
      <x v="15"/>
    </i>
    <i i="3">
      <x v="3"/>
    </i>
    <i r="1" i="3">
      <x/>
    </i>
    <i r="1" i="3">
      <x v="1"/>
    </i>
    <i r="1" i="3">
      <x v="2"/>
    </i>
    <i r="1" i="3">
      <x v="3"/>
    </i>
    <i r="1" i="3">
      <x v="4"/>
    </i>
    <i r="1" i="3">
      <x v="5"/>
    </i>
    <i r="1" i="3">
      <x v="6"/>
    </i>
    <i r="1" i="3">
      <x v="7"/>
    </i>
    <i r="1" i="3">
      <x v="8"/>
    </i>
    <i r="1" i="3">
      <x v="9"/>
    </i>
    <i r="1" i="3">
      <x v="10"/>
    </i>
    <i r="1" i="3">
      <x v="11"/>
    </i>
    <i r="1" i="3">
      <x v="12"/>
    </i>
    <i r="1" i="3">
      <x v="13"/>
    </i>
    <i r="1" i="3">
      <x v="14"/>
    </i>
    <i r="1" i="3">
      <x v="15"/>
    </i>
    <i i="4">
      <x v="4"/>
    </i>
    <i r="1" i="4">
      <x/>
    </i>
    <i r="1" i="4">
      <x v="1"/>
    </i>
    <i r="1" i="4">
      <x v="2"/>
    </i>
    <i r="1" i="4">
      <x v="3"/>
    </i>
    <i r="1" i="4">
      <x v="4"/>
    </i>
    <i r="1" i="4">
      <x v="5"/>
    </i>
    <i r="1" i="4">
      <x v="6"/>
    </i>
    <i r="1" i="4">
      <x v="7"/>
    </i>
    <i r="1" i="4">
      <x v="8"/>
    </i>
    <i r="1" i="4">
      <x v="9"/>
    </i>
    <i r="1" i="4">
      <x v="10"/>
    </i>
    <i r="1" i="4">
      <x v="11"/>
    </i>
    <i r="1" i="4">
      <x v="12"/>
    </i>
    <i r="1" i="4">
      <x v="13"/>
    </i>
    <i r="1" i="4">
      <x v="14"/>
    </i>
    <i r="1" i="4">
      <x v="15"/>
    </i>
    <i t="grand">
      <x/>
    </i>
    <i t="grand" i="1">
      <x/>
    </i>
    <i t="grand" i="2">
      <x/>
    </i>
    <i t="grand" i="3">
      <x/>
    </i>
    <i t="grand" i="4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3" hier="-1"/>
  </pageFields>
  <dataFields count="5">
    <dataField name="Summer av Co2 (tonn)" fld="4" baseField="0" baseItem="0"/>
    <dataField name="Summer av CO (tonn)" fld="5" baseField="0" baseItem="0"/>
    <dataField name="Summer av Nox (tonn)" fld="6" baseField="0" baseItem="0"/>
    <dataField name="Summer av SO2 (tonn)" fld="7" baseField="0" baseItem="0"/>
    <dataField name="Summer av PM (tonn)" fld="8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294D46-A294-4710-AD3A-95DAB42EAC00}" name="Pivottabell3" cacheId="1" dataOnRows="1" applyNumberFormats="0" applyBorderFormats="0" applyFontFormats="0" applyPatternFormats="0" applyAlignmentFormats="0" applyWidthHeightFormats="1" dataCaption="Verdier" updatedVersion="7" minRefreshableVersion="3" useAutoFormatting="1" itemPrintTitles="1" createdVersion="7" indent="0" outline="1" outlineData="1" multipleFieldFilters="0" fieldListSortAscending="1">
  <location ref="A5:M56" firstHeaderRow="1" firstDataRow="2" firstDataCol="1" rowPageCount="1" colPageCount="1"/>
  <pivotFields count="9">
    <pivotField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dataField="1" showAll="0">
      <items count="2193">
        <item x="7"/>
        <item x="8"/>
        <item x="1105"/>
        <item x="1442"/>
        <item x="1537"/>
        <item x="1521"/>
        <item x="584"/>
        <item x="1548"/>
        <item x="1081"/>
        <item x="1520"/>
        <item x="2046"/>
        <item x="1106"/>
        <item x="2133"/>
        <item x="2126"/>
        <item x="34"/>
        <item x="610"/>
        <item x="1444"/>
        <item x="1912"/>
        <item x="607"/>
        <item x="1186"/>
        <item x="1448"/>
        <item x="1088"/>
        <item x="1089"/>
        <item x="2125"/>
        <item x="1542"/>
        <item x="1082"/>
        <item x="546"/>
        <item x="1519"/>
        <item x="1987"/>
        <item x="1522"/>
        <item x="606"/>
        <item x="965"/>
        <item x="1090"/>
        <item x="2190"/>
        <item x="1011"/>
        <item x="547"/>
        <item x="479"/>
        <item x="545"/>
        <item x="1083"/>
        <item x="81"/>
        <item x="691"/>
        <item x="82"/>
        <item x="566"/>
        <item x="654"/>
        <item x="2144"/>
        <item x="1080"/>
        <item x="608"/>
        <item x="880"/>
        <item x="657"/>
        <item x="2058"/>
        <item x="83"/>
        <item x="1274"/>
        <item x="80"/>
        <item x="29"/>
        <item x="1676"/>
        <item x="1566"/>
        <item x="1980"/>
        <item x="1318"/>
        <item x="30"/>
        <item x="656"/>
        <item x="655"/>
        <item x="653"/>
        <item x="1449"/>
        <item x="1079"/>
        <item x="2024"/>
        <item x="1750"/>
        <item x="482"/>
        <item x="32"/>
        <item x="879"/>
        <item x="1071"/>
        <item x="1744"/>
        <item x="1817"/>
        <item x="1185"/>
        <item x="658"/>
        <item x="963"/>
        <item x="1559"/>
        <item x="1272"/>
        <item x="659"/>
        <item x="1556"/>
        <item x="1772"/>
        <item x="605"/>
        <item x="1708"/>
        <item x="1760"/>
        <item x="31"/>
        <item x="1767"/>
        <item x="1805"/>
        <item x="548"/>
        <item x="458"/>
        <item x="881"/>
        <item x="1184"/>
        <item x="1627"/>
        <item x="480"/>
        <item x="763"/>
        <item x="1976"/>
        <item x="539"/>
        <item x="1925"/>
        <item x="33"/>
        <item x="762"/>
        <item x="599"/>
        <item x="1273"/>
        <item x="609"/>
        <item x="1839"/>
        <item x="565"/>
        <item x="1956"/>
        <item x="832"/>
        <item x="913"/>
        <item x="329"/>
        <item x="1967"/>
        <item x="1070"/>
        <item x="1630"/>
        <item x="2041"/>
        <item x="1907"/>
        <item x="1562"/>
        <item x="1443"/>
        <item x="1800"/>
        <item x="1108"/>
        <item x="1063"/>
        <item x="77"/>
        <item x="1629"/>
        <item x="79"/>
        <item x="911"/>
        <item x="1068"/>
        <item x="2029"/>
        <item x="1021"/>
        <item x="882"/>
        <item x="1057"/>
        <item x="1069"/>
        <item x="1366"/>
        <item x="1524"/>
        <item x="1649"/>
        <item x="1038"/>
        <item x="78"/>
        <item x="764"/>
        <item x="405"/>
        <item x="2032"/>
        <item x="690"/>
        <item x="1712"/>
        <item x="540"/>
        <item x="2051"/>
        <item x="600"/>
        <item x="478"/>
        <item x="1832"/>
        <item x="1370"/>
        <item x="551"/>
        <item x="2180"/>
        <item x="604"/>
        <item x="2174"/>
        <item x="403"/>
        <item x="1317"/>
        <item x="1642"/>
        <item x="579"/>
        <item x="1446"/>
        <item x="1390"/>
        <item x="907"/>
        <item x="1819"/>
        <item x="908"/>
        <item x="471"/>
        <item x="2181"/>
        <item x="2025"/>
        <item x="1392"/>
        <item x="1966"/>
        <item x="831"/>
        <item x="1538"/>
        <item x="472"/>
        <item x="1558"/>
        <item x="1719"/>
        <item x="115"/>
        <item x="476"/>
        <item x="2165"/>
        <item x="2132"/>
        <item x="2083"/>
        <item x="1039"/>
        <item x="2154"/>
        <item x="1250"/>
        <item x="1709"/>
        <item x="1897"/>
        <item x="2167"/>
        <item x="176"/>
        <item x="28"/>
        <item x="2170"/>
        <item x="1707"/>
        <item x="2140"/>
        <item x="601"/>
        <item x="1065"/>
        <item x="906"/>
        <item x="588"/>
        <item x="698"/>
        <item x="1120"/>
        <item x="1036"/>
        <item x="878"/>
        <item x="1435"/>
        <item x="828"/>
        <item x="2019"/>
        <item x="613"/>
        <item x="1122"/>
        <item x="1867"/>
        <item x="1436"/>
        <item x="1020"/>
        <item x="1104"/>
        <item x="407"/>
        <item x="406"/>
        <item x="1087"/>
        <item x="1103"/>
        <item x="559"/>
        <item x="1499"/>
        <item x="1342"/>
        <item x="2135"/>
        <item x="116"/>
        <item x="1523"/>
        <item x="473"/>
        <item x="1371"/>
        <item x="1319"/>
        <item x="589"/>
        <item x="1914"/>
        <item x="966"/>
        <item x="996"/>
        <item x="587"/>
        <item x="1826"/>
        <item x="1741"/>
        <item x="1372"/>
        <item x="1952"/>
        <item x="697"/>
        <item x="1102"/>
        <item x="829"/>
        <item x="1743"/>
        <item x="1969"/>
        <item x="330"/>
        <item x="252"/>
        <item x="516"/>
        <item x="481"/>
        <item x="1567"/>
        <item x="1266"/>
        <item x="1555"/>
        <item x="569"/>
        <item x="751"/>
        <item x="909"/>
        <item x="1386"/>
        <item x="1773"/>
        <item x="1387"/>
        <item x="1735"/>
        <item x="477"/>
        <item x="749"/>
        <item x="602"/>
        <item x="1320"/>
        <item x="1010"/>
        <item x="1783"/>
        <item x="549"/>
        <item x="1816"/>
        <item x="500"/>
        <item x="833"/>
        <item x="1101"/>
        <item x="1367"/>
        <item x="538"/>
        <item x="830"/>
        <item x="1137"/>
        <item x="964"/>
        <item x="2002"/>
        <item x="564"/>
        <item x="1902"/>
        <item x="621"/>
        <item x="1694"/>
        <item x="255"/>
        <item x="1315"/>
        <item x="24"/>
        <item x="1830"/>
        <item x="912"/>
        <item x="1978"/>
        <item x="178"/>
        <item x="1139"/>
        <item x="1921"/>
        <item x="1165"/>
        <item x="1267"/>
        <item x="552"/>
        <item x="114"/>
        <item x="1982"/>
        <item x="1084"/>
        <item x="1692"/>
        <item x="2175"/>
        <item x="1107"/>
        <item x="323"/>
        <item x="997"/>
        <item x="1269"/>
        <item x="603"/>
        <item x="1140"/>
        <item x="488"/>
        <item x="175"/>
        <item x="2086"/>
        <item x="1992"/>
        <item x="748"/>
        <item x="1736"/>
        <item x="1758"/>
        <item x="1152"/>
        <item x="591"/>
        <item x="1141"/>
        <item x="1151"/>
        <item x="475"/>
        <item x="1491"/>
        <item x="750"/>
        <item x="1364"/>
        <item x="1138"/>
        <item x="1041"/>
        <item x="1098"/>
        <item x="1369"/>
        <item x="1314"/>
        <item x="1974"/>
        <item x="404"/>
        <item x="998"/>
        <item x="461"/>
        <item x="274"/>
        <item x="322"/>
        <item x="1502"/>
        <item x="1100"/>
        <item x="1154"/>
        <item x="1762"/>
        <item x="1153"/>
        <item x="487"/>
        <item x="1586"/>
        <item x="1501"/>
        <item x="1628"/>
        <item x="483"/>
        <item x="25"/>
        <item x="1265"/>
        <item x="2"/>
        <item x="23"/>
        <item x="1581"/>
        <item x="1121"/>
        <item x="1822"/>
        <item x="1099"/>
        <item x="752"/>
        <item x="753"/>
        <item x="2049"/>
        <item x="1064"/>
        <item x="1008"/>
        <item x="1588"/>
        <item x="553"/>
        <item x="590"/>
        <item x="1316"/>
        <item x="26"/>
        <item x="1904"/>
        <item x="1844"/>
        <item x="1933"/>
        <item x="459"/>
        <item x="834"/>
        <item x="624"/>
        <item x="1113"/>
        <item x="1270"/>
        <item x="177"/>
        <item x="1445"/>
        <item x="543"/>
        <item x="6"/>
        <item x="1718"/>
        <item x="1155"/>
        <item x="2063"/>
        <item x="986"/>
        <item x="1896"/>
        <item x="1388"/>
        <item x="696"/>
        <item x="988"/>
        <item x="843"/>
        <item x="277"/>
        <item x="1659"/>
        <item x="2188"/>
        <item x="253"/>
        <item x="118"/>
        <item x="1112"/>
        <item x="27"/>
        <item x="1600"/>
        <item x="1916"/>
        <item x="2152"/>
        <item x="554"/>
        <item x="957"/>
        <item x="1949"/>
        <item x="1085"/>
        <item x="257"/>
        <item x="578"/>
        <item x="1114"/>
        <item x="1915"/>
        <item x="2036"/>
        <item x="1751"/>
        <item x="2028"/>
        <item x="614"/>
        <item x="1689"/>
        <item x="618"/>
        <item x="179"/>
        <item x="258"/>
        <item x="276"/>
        <item x="1142"/>
        <item x="1623"/>
        <item x="2037"/>
        <item x="2115"/>
        <item x="884"/>
        <item x="1086"/>
        <item x="256"/>
        <item x="1580"/>
        <item x="754"/>
        <item x="1037"/>
        <item x="113"/>
        <item x="550"/>
        <item x="1156"/>
        <item x="1348"/>
        <item x="1821"/>
        <item x="910"/>
        <item x="499"/>
        <item x="1635"/>
        <item x="2120"/>
        <item x="856"/>
        <item x="1945"/>
        <item x="619"/>
        <item x="1368"/>
        <item x="1422"/>
        <item x="1058"/>
        <item x="1271"/>
        <item x="474"/>
        <item x="585"/>
        <item x="1007"/>
        <item x="2047"/>
        <item x="489"/>
        <item x="586"/>
        <item x="689"/>
        <item x="1532"/>
        <item x="1056"/>
        <item x="1500"/>
        <item x="2171"/>
        <item x="2163"/>
        <item x="2124"/>
        <item x="1504"/>
        <item x="1066"/>
        <item x="1829"/>
        <item x="577"/>
        <item x="1268"/>
        <item x="542"/>
        <item x="15"/>
        <item x="984"/>
        <item x="615"/>
        <item x="14"/>
        <item x="1480"/>
        <item x="1482"/>
        <item x="1624"/>
        <item x="2134"/>
        <item x="1911"/>
        <item x="1781"/>
        <item x="2072"/>
        <item x="1116"/>
        <item x="1423"/>
        <item x="1115"/>
        <item x="639"/>
        <item x="1275"/>
        <item x="2186"/>
        <item x="1157"/>
        <item x="1365"/>
        <item x="1244"/>
        <item x="1611"/>
        <item x="3"/>
        <item x="1731"/>
        <item x="973"/>
        <item x="786"/>
        <item x="1669"/>
        <item x="1935"/>
        <item x="498"/>
        <item x="1563"/>
        <item x="1110"/>
        <item x="623"/>
        <item x="2048"/>
        <item x="1806"/>
        <item x="1544"/>
        <item x="259"/>
        <item x="1378"/>
        <item x="2130"/>
        <item x="612"/>
        <item x="1067"/>
        <item x="1971"/>
        <item x="5"/>
        <item x="1119"/>
        <item x="112"/>
        <item x="580"/>
        <item x="11"/>
        <item x="622"/>
        <item x="1111"/>
        <item x="1593"/>
        <item x="914"/>
        <item x="1294"/>
        <item x="544"/>
        <item x="1793"/>
        <item x="497"/>
        <item x="513"/>
        <item x="1311"/>
        <item x="845"/>
        <item x="2000"/>
        <item x="846"/>
        <item x="1347"/>
        <item x="37"/>
        <item x="567"/>
        <item x="1961"/>
        <item x="877"/>
        <item x="4"/>
        <item x="1572"/>
        <item x="1109"/>
        <item x="1864"/>
        <item x="945"/>
        <item x="1391"/>
        <item x="640"/>
        <item x="1447"/>
        <item x="968"/>
        <item x="1257"/>
        <item x="1251"/>
        <item x="1875"/>
        <item x="2093"/>
        <item x="1742"/>
        <item x="1343"/>
        <item x="1749"/>
        <item x="617"/>
        <item x="10"/>
        <item x="263"/>
        <item x="1374"/>
        <item x="1389"/>
        <item x="611"/>
        <item x="1677"/>
        <item x="9"/>
        <item x="254"/>
        <item x="1346"/>
        <item x="568"/>
        <item x="581"/>
        <item x="349"/>
        <item x="582"/>
        <item x="12"/>
        <item x="502"/>
        <item x="1540"/>
        <item x="1957"/>
        <item x="1981"/>
        <item x="1012"/>
        <item x="992"/>
        <item x="1295"/>
        <item x="1936"/>
        <item x="642"/>
        <item x="1730"/>
        <item x="967"/>
        <item x="180"/>
        <item x="995"/>
        <item x="616"/>
        <item x="2052"/>
        <item x="181"/>
        <item x="641"/>
        <item x="13"/>
        <item x="1345"/>
        <item x="1205"/>
        <item x="1469"/>
        <item x="1312"/>
        <item x="583"/>
        <item x="987"/>
        <item x="842"/>
        <item x="515"/>
        <item x="1297"/>
        <item x="1040"/>
        <item x="273"/>
        <item x="401"/>
        <item x="883"/>
        <item x="1223"/>
        <item x="1584"/>
        <item x="1683"/>
        <item x="1143"/>
        <item x="944"/>
        <item x="994"/>
        <item x="857"/>
        <item x="1424"/>
        <item x="1"/>
        <item x="39"/>
        <item x="514"/>
        <item x="643"/>
        <item x="1467"/>
        <item x="1117"/>
        <item x="260"/>
        <item x="326"/>
        <item x="943"/>
        <item x="346"/>
        <item x="1225"/>
        <item x="1256"/>
        <item x="1344"/>
        <item x="2012"/>
        <item x="1227"/>
        <item x="1245"/>
        <item x="885"/>
        <item x="1554"/>
        <item x="1438"/>
        <item x="1183"/>
        <item x="42"/>
        <item x="38"/>
        <item x="0"/>
        <item x="485"/>
        <item x="36"/>
        <item x="486"/>
        <item x="1761"/>
        <item x="395"/>
        <item x="1919"/>
        <item x="971"/>
        <item x="460"/>
        <item x="1222"/>
        <item x="1812"/>
        <item x="1363"/>
        <item x="1977"/>
        <item x="1833"/>
        <item x="1639"/>
        <item x="948"/>
        <item x="501"/>
        <item x="1928"/>
        <item x="1757"/>
        <item x="352"/>
        <item x="1853"/>
        <item x="644"/>
        <item x="1617"/>
        <item x="1797"/>
        <item x="946"/>
        <item x="40"/>
        <item x="1236"/>
        <item x="1939"/>
        <item x="1226"/>
        <item x="947"/>
        <item x="1810"/>
        <item x="1463"/>
        <item x="1874"/>
        <item x="261"/>
        <item x="1571"/>
        <item x="457"/>
        <item x="1481"/>
        <item x="2147"/>
        <item x="1479"/>
        <item x="2021"/>
        <item x="1705"/>
        <item x="2033"/>
        <item x="1813"/>
        <item x="1276"/>
        <item x="1224"/>
        <item x="41"/>
        <item x="1450"/>
        <item x="970"/>
        <item x="415"/>
        <item x="1587"/>
        <item x="510"/>
        <item x="962"/>
        <item x="275"/>
        <item x="844"/>
        <item x="35"/>
        <item x="1690"/>
        <item x="324"/>
        <item x="788"/>
        <item x="1470"/>
        <item x="886"/>
        <item x="67"/>
        <item x="1715"/>
        <item x="1643"/>
        <item x="328"/>
        <item x="2156"/>
        <item x="2177"/>
        <item x="541"/>
        <item x="1938"/>
        <item x="1666"/>
        <item x="1118"/>
        <item x="2116"/>
        <item x="1243"/>
        <item x="1553"/>
        <item x="787"/>
        <item x="1714"/>
        <item x="325"/>
        <item x="1237"/>
        <item x="2138"/>
        <item x="1202"/>
        <item x="1252"/>
        <item x="1960"/>
        <item x="1207"/>
        <item x="2157"/>
        <item x="1393"/>
        <item x="1972"/>
        <item x="1691"/>
        <item x="278"/>
        <item x="1437"/>
        <item x="345"/>
        <item x="1944"/>
        <item x="512"/>
        <item x="1377"/>
        <item x="1723"/>
        <item x="799"/>
        <item x="1483"/>
        <item x="1204"/>
        <item x="858"/>
        <item x="1253"/>
        <item x="1923"/>
        <item x="1809"/>
        <item x="798"/>
        <item x="402"/>
        <item x="1255"/>
        <item x="2045"/>
        <item x="738"/>
        <item x="1779"/>
        <item x="1421"/>
        <item x="620"/>
        <item x="327"/>
        <item x="1201"/>
        <item x="1569"/>
        <item x="1788"/>
        <item x="974"/>
        <item x="1246"/>
        <item x="1182"/>
        <item x="563"/>
        <item x="117"/>
        <item x="1998"/>
        <item x="959"/>
        <item x="1427"/>
        <item x="47"/>
        <item x="1687"/>
        <item x="1277"/>
        <item x="1802"/>
        <item x="347"/>
        <item x="1865"/>
        <item x="1425"/>
        <item x="1375"/>
        <item x="435"/>
        <item x="915"/>
        <item x="1009"/>
        <item x="2016"/>
        <item x="917"/>
        <item x="1180"/>
        <item x="1061"/>
        <item x="956"/>
        <item x="920"/>
        <item x="1898"/>
        <item x="1181"/>
        <item x="1539"/>
        <item x="1441"/>
        <item x="1678"/>
        <item x="918"/>
        <item x="1860"/>
        <item x="264"/>
        <item x="350"/>
        <item x="1238"/>
        <item x="1299"/>
        <item x="1006"/>
        <item x="394"/>
        <item x="2007"/>
        <item x="985"/>
        <item x="66"/>
        <item x="1947"/>
        <item x="695"/>
        <item x="48"/>
        <item x="1249"/>
        <item x="993"/>
        <item x="796"/>
        <item x="1248"/>
        <item x="2031"/>
        <item x="890"/>
        <item x="1568"/>
        <item x="1278"/>
        <item x="1660"/>
        <item x="1769"/>
        <item x="2079"/>
        <item x="2064"/>
        <item x="2150"/>
        <item x="279"/>
        <item x="1638"/>
        <item x="2142"/>
        <item x="262"/>
        <item x="2084"/>
        <item x="797"/>
        <item x="1989"/>
        <item x="1503"/>
        <item x="433"/>
        <item x="43"/>
        <item x="1206"/>
        <item x="1203"/>
        <item x="2131"/>
        <item x="68"/>
        <item x="1557"/>
        <item x="1329"/>
        <item x="1062"/>
        <item x="1247"/>
        <item x="1293"/>
        <item x="1906"/>
        <item x="916"/>
        <item x="1963"/>
        <item x="991"/>
        <item x="348"/>
        <item x="1549"/>
        <item x="2098"/>
        <item x="1241"/>
        <item x="645"/>
        <item x="942"/>
        <item x="46"/>
        <item x="1462"/>
        <item x="1845"/>
        <item x="1913"/>
        <item x="511"/>
        <item x="1879"/>
        <item x="1688"/>
        <item x="958"/>
        <item x="2094"/>
        <item x="2043"/>
        <item x="1885"/>
        <item x="737"/>
        <item x="69"/>
        <item x="2184"/>
        <item x="1239"/>
        <item x="556"/>
        <item x="862"/>
        <item x="1426"/>
        <item x="1254"/>
        <item x="859"/>
        <item x="1739"/>
        <item x="919"/>
        <item x="1740"/>
        <item x="860"/>
        <item x="969"/>
        <item x="265"/>
        <item x="739"/>
        <item x="558"/>
        <item x="861"/>
        <item x="1094"/>
        <item x="2097"/>
        <item x="1158"/>
        <item x="1837"/>
        <item x="123"/>
        <item x="1298"/>
        <item x="1942"/>
        <item x="1637"/>
        <item x="1399"/>
        <item x="1570"/>
        <item x="972"/>
        <item x="740"/>
        <item x="1968"/>
        <item x="1092"/>
        <item x="1060"/>
        <item x="1240"/>
        <item x="1321"/>
        <item x="1282"/>
        <item x="1376"/>
        <item x="351"/>
        <item x="230"/>
        <item x="1765"/>
        <item x="1280"/>
        <item x="1097"/>
        <item x="63"/>
        <item x="870"/>
        <item x="736"/>
        <item x="65"/>
        <item x="1461"/>
        <item x="416"/>
        <item x="2104"/>
        <item x="1159"/>
        <item x="1279"/>
        <item x="1096"/>
        <item x="2162"/>
        <item x="1668"/>
        <item x="2056"/>
        <item x="45"/>
        <item x="734"/>
        <item x="64"/>
        <item x="124"/>
        <item x="555"/>
        <item x="1631"/>
        <item x="960"/>
        <item x="1536"/>
        <item x="1394"/>
        <item x="1095"/>
        <item x="1886"/>
        <item x="557"/>
        <item x="1373"/>
        <item x="560"/>
        <item x="353"/>
        <item x="688"/>
        <item x="1931"/>
        <item x="1331"/>
        <item x="887"/>
        <item x="122"/>
        <item x="1328"/>
        <item x="1228"/>
        <item x="1492"/>
        <item x="1396"/>
        <item x="125"/>
        <item x="1309"/>
        <item x="1160"/>
        <item x="484"/>
        <item x="44"/>
        <item x="1356"/>
        <item x="1770"/>
        <item x="1543"/>
        <item x="2011"/>
        <item x="669"/>
        <item x="2160"/>
        <item x="1468"/>
        <item x="1466"/>
        <item x="1168"/>
        <item x="835"/>
        <item x="1985"/>
        <item x="1093"/>
        <item x="1172"/>
        <item x="1664"/>
        <item x="735"/>
        <item x="1091"/>
        <item x="932"/>
        <item x="1534"/>
        <item x="671"/>
        <item x="668"/>
        <item x="673"/>
        <item x="1330"/>
        <item x="356"/>
        <item x="2061"/>
        <item x="1281"/>
        <item x="561"/>
        <item x="1380"/>
        <item x="2110"/>
        <item x="1161"/>
        <item x="667"/>
        <item x="1878"/>
        <item x="670"/>
        <item x="1585"/>
        <item x="431"/>
        <item x="1170"/>
        <item x="229"/>
        <item x="672"/>
        <item x="888"/>
        <item x="227"/>
        <item x="1242"/>
        <item x="941"/>
        <item x="434"/>
        <item x="1169"/>
        <item x="1397"/>
        <item x="937"/>
        <item x="983"/>
        <item x="1411"/>
        <item x="1655"/>
        <item x="939"/>
        <item x="1164"/>
        <item x="1959"/>
        <item x="1395"/>
        <item x="396"/>
        <item x="1332"/>
        <item x="1398"/>
        <item x="693"/>
        <item x="1888"/>
        <item x="228"/>
        <item x="1167"/>
        <item x="694"/>
        <item x="1310"/>
        <item x="1953"/>
        <item x="817"/>
        <item x="1561"/>
        <item x="936"/>
        <item x="1834"/>
        <item x="1594"/>
        <item x="891"/>
        <item x="1711"/>
        <item x="1385"/>
        <item x="871"/>
        <item x="2050"/>
        <item x="355"/>
        <item x="1695"/>
        <item x="357"/>
        <item x="18"/>
        <item x="490"/>
        <item x="439"/>
        <item x="1478"/>
        <item x="1891"/>
        <item x="1831"/>
        <item x="1410"/>
        <item x="789"/>
        <item x="1667"/>
        <item x="315"/>
        <item x="419"/>
        <item x="1990"/>
        <item x="418"/>
        <item x="2179"/>
        <item x="1618"/>
        <item x="354"/>
        <item x="121"/>
        <item x="432"/>
        <item x="678"/>
        <item x="1824"/>
        <item x="935"/>
        <item x="1059"/>
        <item x="1313"/>
        <item x="1416"/>
        <item x="1418"/>
        <item x="794"/>
        <item x="677"/>
        <item x="2053"/>
        <item x="19"/>
        <item x="1420"/>
        <item x="931"/>
        <item x="1940"/>
        <item x="680"/>
        <item x="2141"/>
        <item x="1533"/>
        <item x="900"/>
        <item x="889"/>
        <item x="1842"/>
        <item x="1439"/>
        <item x="1622"/>
        <item x="22"/>
        <item x="1922"/>
        <item x="676"/>
        <item x="1163"/>
        <item x="1577"/>
        <item x="17"/>
        <item x="1979"/>
        <item x="795"/>
        <item x="20"/>
        <item x="933"/>
        <item x="940"/>
        <item x="2014"/>
        <item x="410"/>
        <item x="442"/>
        <item x="938"/>
        <item x="1759"/>
        <item x="1720"/>
        <item x="120"/>
        <item x="679"/>
        <item x="420"/>
        <item x="2091"/>
        <item x="2122"/>
        <item x="779"/>
        <item x="2158"/>
        <item x="531"/>
        <item x="1527"/>
        <item x="1484"/>
        <item x="409"/>
        <item x="1881"/>
        <item x="934"/>
        <item x="1412"/>
        <item x="1700"/>
        <item x="1784"/>
        <item x="441"/>
        <item x="417"/>
        <item x="408"/>
        <item x="358"/>
        <item x="692"/>
        <item x="1171"/>
        <item x="104"/>
        <item x="1419"/>
        <item x="1162"/>
        <item x="961"/>
        <item x="1934"/>
        <item x="21"/>
        <item x="2003"/>
        <item x="562"/>
        <item x="316"/>
        <item x="990"/>
        <item x="1166"/>
        <item x="847"/>
        <item x="411"/>
        <item x="1408"/>
        <item x="793"/>
        <item x="1308"/>
        <item x="317"/>
        <item x="1285"/>
        <item x="675"/>
        <item x="397"/>
        <item x="1413"/>
        <item x="1752"/>
        <item x="370"/>
        <item x="1357"/>
        <item x="717"/>
        <item x="1283"/>
        <item x="719"/>
        <item x="1409"/>
        <item x="1304"/>
        <item x="982"/>
        <item x="1415"/>
        <item x="1487"/>
        <item x="532"/>
        <item x="398"/>
        <item x="718"/>
        <item x="815"/>
        <item x="430"/>
        <item x="872"/>
        <item x="714"/>
        <item x="1647"/>
        <item x="1379"/>
        <item x="421"/>
        <item x="1656"/>
        <item x="1910"/>
        <item x="1323"/>
        <item x="1284"/>
        <item x="1072"/>
        <item x="1701"/>
        <item x="1322"/>
        <item x="1851"/>
        <item x="1417"/>
        <item x="928"/>
        <item x="1955"/>
        <item x="1296"/>
        <item x="412"/>
        <item x="1547"/>
        <item x="16"/>
        <item x="440"/>
        <item x="768"/>
        <item x="400"/>
        <item x="715"/>
        <item x="1679"/>
        <item x="821"/>
        <item x="597"/>
        <item x="2074"/>
        <item x="1074"/>
        <item x="119"/>
        <item x="1407"/>
        <item x="372"/>
        <item x="1696"/>
        <item x="1612"/>
        <item x="371"/>
        <item x="848"/>
        <item x="814"/>
        <item x="103"/>
        <item x="164"/>
        <item x="369"/>
        <item x="165"/>
        <item x="1576"/>
        <item x="1943"/>
        <item x="1613"/>
        <item x="598"/>
        <item x="2153"/>
        <item x="166"/>
        <item x="873"/>
        <item x="1900"/>
        <item x="2107"/>
        <item x="1259"/>
        <item x="1490"/>
        <item x="1414"/>
        <item x="429"/>
        <item x="790"/>
        <item x="674"/>
        <item x="929"/>
        <item x="534"/>
        <item x="1526"/>
        <item x="102"/>
        <item x="1453"/>
        <item x="1525"/>
        <item x="791"/>
        <item x="596"/>
        <item x="930"/>
        <item x="1458"/>
        <item x="2106"/>
        <item x="1485"/>
        <item x="301"/>
        <item x="1324"/>
        <item x="438"/>
        <item x="167"/>
        <item x="225"/>
        <item x="413"/>
        <item x="2100"/>
        <item x="1661"/>
        <item x="1381"/>
        <item x="1460"/>
        <item x="765"/>
        <item x="1795"/>
        <item x="593"/>
        <item x="1307"/>
        <item x="1634"/>
        <item x="1787"/>
        <item x="876"/>
        <item x="1737"/>
        <item x="905"/>
        <item x="1333"/>
        <item x="1665"/>
        <item x="197"/>
        <item x="226"/>
        <item x="767"/>
        <item x="161"/>
        <item x="1776"/>
        <item x="1828"/>
        <item x="2172"/>
        <item x="823"/>
        <item x="533"/>
        <item x="1260"/>
        <item x="811"/>
        <item x="595"/>
        <item x="1815"/>
        <item x="771"/>
        <item x="2113"/>
        <item x="2018"/>
        <item x="1303"/>
        <item x="224"/>
        <item x="592"/>
        <item x="1286"/>
        <item x="1362"/>
        <item x="1049"/>
        <item x="1946"/>
        <item x="2020"/>
        <item x="1471"/>
        <item x="1552"/>
        <item x="594"/>
        <item x="1704"/>
        <item x="2070"/>
        <item x="1382"/>
        <item x="1710"/>
        <item x="2105"/>
        <item x="2164"/>
        <item x="1801"/>
        <item x="318"/>
        <item x="2169"/>
        <item x="2173"/>
        <item x="766"/>
        <item x="1258"/>
        <item x="1300"/>
        <item x="1465"/>
        <item x="1486"/>
        <item x="2129"/>
        <item x="1489"/>
        <item x="1908"/>
        <item x="1964"/>
        <item x="1305"/>
        <item x="1383"/>
        <item x="1358"/>
        <item x="414"/>
        <item x="989"/>
        <item x="382"/>
        <item x="366"/>
        <item x="162"/>
        <item x="1050"/>
        <item x="816"/>
        <item x="1023"/>
        <item x="1359"/>
        <item x="245"/>
        <item x="1799"/>
        <item x="101"/>
        <item x="1855"/>
        <item x="1440"/>
        <item x="2035"/>
        <item x="1334"/>
        <item x="1890"/>
        <item x="769"/>
        <item x="536"/>
        <item x="1509"/>
        <item x="163"/>
        <item x="1856"/>
        <item x="2075"/>
        <item x="1995"/>
        <item x="1951"/>
        <item x="1753"/>
        <item x="822"/>
        <item x="1596"/>
        <item x="875"/>
        <item x="535"/>
        <item x="2127"/>
        <item x="810"/>
        <item x="198"/>
        <item x="716"/>
        <item x="2006"/>
        <item x="1727"/>
        <item x="2038"/>
        <item x="904"/>
        <item x="999"/>
        <item x="2109"/>
        <item x="819"/>
        <item x="757"/>
        <item x="100"/>
        <item x="1818"/>
        <item x="770"/>
        <item x="1073"/>
        <item x="1551"/>
        <item x="1937"/>
        <item x="780"/>
        <item x="368"/>
        <item x="367"/>
        <item x="1595"/>
        <item x="1970"/>
        <item x="2166"/>
        <item x="1261"/>
        <item x="302"/>
        <item x="1454"/>
        <item x="1841"/>
        <item x="756"/>
        <item x="1791"/>
        <item x="1264"/>
        <item x="792"/>
        <item x="899"/>
        <item x="1457"/>
        <item x="1531"/>
        <item x="1384"/>
        <item x="1488"/>
        <item x="383"/>
        <item x="1263"/>
        <item x="1493"/>
        <item x="1528"/>
        <item x="1306"/>
        <item x="303"/>
        <item x="399"/>
        <item x="309"/>
        <item x="755"/>
        <item x="140"/>
        <item x="1887"/>
        <item x="308"/>
        <item x="808"/>
        <item x="902"/>
        <item x="1804"/>
        <item x="202"/>
        <item x="190"/>
        <item x="1472"/>
        <item x="818"/>
        <item x="381"/>
        <item x="2185"/>
        <item x="1473"/>
        <item x="975"/>
        <item x="781"/>
        <item x="1575"/>
        <item x="1474"/>
        <item x="1459"/>
        <item x="1475"/>
        <item x="977"/>
        <item x="2182"/>
        <item x="1476"/>
        <item x="903"/>
        <item x="319"/>
        <item x="98"/>
        <item x="2112"/>
        <item x="2015"/>
        <item x="1926"/>
        <item x="1954"/>
        <item x="491"/>
        <item x="1529"/>
        <item x="713"/>
        <item x="2060"/>
        <item x="1591"/>
        <item x="1508"/>
        <item x="196"/>
        <item x="380"/>
        <item x="199"/>
        <item x="99"/>
        <item x="1808"/>
        <item x="1262"/>
        <item x="2145"/>
        <item x="1361"/>
        <item x="384"/>
        <item x="2040"/>
        <item x="1823"/>
        <item x="1326"/>
        <item x="246"/>
        <item x="825"/>
        <item x="1605"/>
        <item x="1721"/>
        <item x="1129"/>
        <item x="191"/>
        <item x="2090"/>
        <item x="1599"/>
        <item x="1123"/>
        <item x="820"/>
        <item x="824"/>
        <item x="1302"/>
        <item x="1001"/>
        <item x="772"/>
        <item x="1230"/>
        <item x="1893"/>
        <item x="1301"/>
        <item x="1790"/>
        <item x="310"/>
        <item x="874"/>
        <item x="1917"/>
        <item x="437"/>
        <item x="782"/>
        <item x="1231"/>
        <item x="1456"/>
        <item x="1327"/>
        <item x="1597"/>
        <item x="200"/>
        <item x="2005"/>
        <item x="304"/>
        <item x="436"/>
        <item x="1002"/>
        <item x="248"/>
        <item x="375"/>
        <item x="976"/>
        <item x="1786"/>
        <item x="2118"/>
        <item x="2136"/>
        <item x="783"/>
        <item x="201"/>
        <item x="189"/>
        <item x="812"/>
        <item x="807"/>
        <item x="321"/>
        <item x="1560"/>
        <item x="1872"/>
        <item x="1927"/>
        <item x="1948"/>
        <item x="320"/>
        <item x="2009"/>
        <item x="1004"/>
        <item x="1530"/>
        <item x="826"/>
        <item x="1144"/>
        <item x="1565"/>
        <item x="1051"/>
        <item x="1128"/>
        <item x="247"/>
        <item x="773"/>
        <item x="1124"/>
        <item x="374"/>
        <item x="1452"/>
        <item x="827"/>
        <item x="1846"/>
        <item x="1229"/>
        <item x="758"/>
        <item x="1145"/>
        <item x="1076"/>
        <item x="809"/>
        <item x="1022"/>
        <item x="97"/>
        <item x="837"/>
        <item x="1510"/>
        <item x="2168"/>
        <item x="1644"/>
        <item x="1895"/>
        <item x="1871"/>
        <item x="761"/>
        <item x="1000"/>
        <item x="1075"/>
        <item x="1573"/>
        <item x="1003"/>
        <item x="1054"/>
        <item x="2065"/>
        <item x="836"/>
        <item x="1616"/>
        <item x="1353"/>
        <item x="1621"/>
        <item x="660"/>
        <item x="96"/>
        <item x="1894"/>
        <item x="2183"/>
        <item x="1796"/>
        <item x="1774"/>
        <item x="2146"/>
        <item x="1192"/>
        <item x="194"/>
        <item x="312"/>
        <item x="1190"/>
        <item x="700"/>
        <item x="1582"/>
        <item x="2027"/>
        <item x="1191"/>
        <item x="1882"/>
        <item x="1706"/>
        <item x="141"/>
        <item x="1147"/>
        <item x="195"/>
        <item x="1052"/>
        <item x="1148"/>
        <item x="1146"/>
        <item x="307"/>
        <item x="2101"/>
        <item x="1589"/>
        <item x="1078"/>
        <item x="1965"/>
        <item x="1564"/>
        <item x="661"/>
        <item x="1187"/>
        <item x="306"/>
        <item x="1024"/>
        <item x="1993"/>
        <item x="901"/>
        <item x="785"/>
        <item x="1188"/>
        <item x="1932"/>
        <item x="1127"/>
        <item x="2155"/>
        <item x="1606"/>
        <item x="1455"/>
        <item x="377"/>
        <item x="311"/>
        <item x="462"/>
        <item x="1150"/>
        <item x="784"/>
        <item x="703"/>
        <item x="1511"/>
        <item x="373"/>
        <item x="774"/>
        <item x="1232"/>
        <item x="192"/>
        <item x="1149"/>
        <item x="1506"/>
        <item x="701"/>
        <item x="2078"/>
        <item x="313"/>
        <item x="193"/>
        <item x="702"/>
        <item x="1193"/>
        <item x="760"/>
        <item x="1053"/>
        <item x="1477"/>
        <item x="127"/>
        <item x="699"/>
        <item x="704"/>
        <item x="146"/>
        <item x="130"/>
        <item x="1728"/>
        <item x="338"/>
        <item x="1360"/>
        <item x="665"/>
        <item x="1325"/>
        <item x="314"/>
        <item x="238"/>
        <item x="1451"/>
        <item x="1189"/>
        <item x="1636"/>
        <item x="469"/>
        <item x="222"/>
        <item x="132"/>
        <item x="1626"/>
        <item x="142"/>
        <item x="129"/>
        <item x="1200"/>
        <item x="775"/>
        <item x="1920"/>
        <item x="467"/>
        <item x="1464"/>
        <item x="145"/>
        <item x="217"/>
        <item x="239"/>
        <item x="131"/>
        <item x="386"/>
        <item x="663"/>
        <item x="662"/>
        <item x="898"/>
        <item x="470"/>
        <item x="305"/>
        <item x="1233"/>
        <item x="1604"/>
        <item x="1126"/>
        <item x="1590"/>
        <item x="1234"/>
        <item x="1768"/>
        <item x="128"/>
        <item x="126"/>
        <item x="1988"/>
        <item x="979"/>
        <item x="666"/>
        <item x="379"/>
        <item x="664"/>
        <item x="1794"/>
        <item x="2139"/>
        <item x="218"/>
        <item x="2128"/>
        <item x="838"/>
        <item x="759"/>
        <item x="1883"/>
        <item x="1045"/>
        <item x="143"/>
        <item x="1950"/>
        <item x="1352"/>
        <item x="2013"/>
        <item x="627"/>
        <item x="1494"/>
        <item x="287"/>
        <item x="1505"/>
        <item x="2023"/>
        <item x="894"/>
        <item x="219"/>
        <item x="95"/>
        <item x="625"/>
        <item x="1507"/>
        <item x="572"/>
        <item x="1685"/>
        <item x="144"/>
        <item x="220"/>
        <item x="2151"/>
        <item x="1125"/>
        <item x="378"/>
        <item x="1194"/>
        <item x="1684"/>
        <item x="1713"/>
        <item x="376"/>
        <item x="2022"/>
        <item x="2102"/>
        <item x="705"/>
        <item x="1235"/>
        <item x="385"/>
        <item x="91"/>
        <item x="626"/>
        <item x="1859"/>
        <item x="1734"/>
        <item x="1756"/>
        <item x="468"/>
        <item x="93"/>
        <item x="1198"/>
        <item x="1046"/>
        <item x="1197"/>
        <item x="1608"/>
        <item x="1722"/>
        <item x="92"/>
        <item x="1290"/>
        <item x="1633"/>
        <item x="628"/>
        <item x="813"/>
        <item x="1077"/>
        <item x="94"/>
        <item x="2114"/>
        <item x="1349"/>
        <item x="464"/>
        <item x="518"/>
        <item x="978"/>
        <item x="1754"/>
        <item x="223"/>
        <item x="1909"/>
        <item x="629"/>
        <item x="221"/>
        <item x="631"/>
        <item x="1005"/>
        <item x="520"/>
        <item x="519"/>
        <item x="980"/>
        <item x="517"/>
        <item x="570"/>
        <item x="2017"/>
        <item x="1289"/>
        <item x="1025"/>
        <item x="1782"/>
        <item x="777"/>
        <item x="1609"/>
        <item x="450"/>
        <item x="897"/>
        <item x="1209"/>
        <item x="1798"/>
        <item x="1632"/>
        <item x="1208"/>
        <item x="1199"/>
        <item x="452"/>
        <item x="1792"/>
        <item x="1598"/>
        <item x="1495"/>
        <item x="1848"/>
        <item x="463"/>
        <item x="1545"/>
        <item x="778"/>
        <item x="1675"/>
        <item x="522"/>
        <item x="840"/>
        <item x="1725"/>
        <item x="1287"/>
        <item x="451"/>
        <item x="521"/>
        <item x="1354"/>
        <item x="1747"/>
        <item x="630"/>
        <item x="2067"/>
        <item x="776"/>
        <item x="1686"/>
        <item x="1535"/>
        <item x="893"/>
        <item x="523"/>
        <item x="466"/>
        <item x="288"/>
        <item x="1351"/>
        <item x="1211"/>
        <item x="1288"/>
        <item x="1764"/>
        <item x="1355"/>
        <item x="1607"/>
        <item x="841"/>
        <item x="2001"/>
        <item x="2161"/>
        <item x="634"/>
        <item x="465"/>
        <item x="1042"/>
        <item x="250"/>
        <item x="635"/>
        <item x="492"/>
        <item x="2034"/>
        <item x="1043"/>
        <item x="453"/>
        <item x="1803"/>
        <item x="1210"/>
        <item x="1291"/>
        <item x="1047"/>
        <item x="638"/>
        <item x="867"/>
        <item x="240"/>
        <item x="851"/>
        <item x="1350"/>
        <item x="866"/>
        <item x="1763"/>
        <item x="853"/>
        <item x="290"/>
        <item x="637"/>
        <item x="636"/>
        <item x="289"/>
        <item x="633"/>
        <item x="863"/>
        <item x="1729"/>
        <item x="61"/>
        <item x="852"/>
        <item x="56"/>
        <item x="1339"/>
        <item x="59"/>
        <item x="249"/>
        <item x="60"/>
        <item x="339"/>
        <item x="720"/>
        <item x="1016"/>
        <item x="1732"/>
        <item x="2010"/>
        <item x="1903"/>
        <item x="895"/>
        <item x="1196"/>
        <item x="1983"/>
        <item x="1292"/>
        <item x="1785"/>
        <item x="1703"/>
        <item x="1514"/>
        <item x="1337"/>
        <item x="981"/>
        <item x="1195"/>
        <item x="571"/>
        <item x="1869"/>
        <item x="854"/>
        <item x="62"/>
        <item x="1657"/>
        <item x="1044"/>
        <item x="1026"/>
        <item x="1984"/>
        <item x="1028"/>
        <item x="57"/>
        <item x="2121"/>
        <item x="1027"/>
        <item x="2088"/>
        <item x="1941"/>
        <item x="1724"/>
        <item x="1212"/>
        <item x="292"/>
        <item x="2096"/>
        <item x="1338"/>
        <item x="1513"/>
        <item x="183"/>
        <item x="1516"/>
        <item x="849"/>
        <item x="50"/>
        <item x="1699"/>
        <item x="1214"/>
        <item x="1697"/>
        <item x="850"/>
        <item x="839"/>
        <item x="49"/>
        <item x="184"/>
        <item x="864"/>
        <item x="203"/>
        <item x="2004"/>
        <item x="632"/>
        <item x="868"/>
        <item x="455"/>
        <item x="51"/>
        <item x="1048"/>
        <item x="892"/>
        <item x="493"/>
        <item x="293"/>
        <item x="422"/>
        <item x="241"/>
        <item x="1517"/>
        <item x="1340"/>
        <item x="1512"/>
        <item x="1877"/>
        <item x="291"/>
        <item x="855"/>
        <item x="70"/>
        <item x="865"/>
        <item x="58"/>
        <item x="721"/>
        <item x="1515"/>
        <item x="1013"/>
        <item x="1017"/>
        <item x="456"/>
        <item x="1820"/>
        <item x="869"/>
        <item x="1019"/>
        <item x="2159"/>
        <item x="1213"/>
        <item x="1880"/>
        <item x="1018"/>
        <item x="361"/>
        <item x="210"/>
        <item x="251"/>
        <item x="204"/>
        <item x="52"/>
        <item x="1014"/>
        <item x="148"/>
        <item x="71"/>
        <item x="53"/>
        <item x="1873"/>
        <item x="1653"/>
        <item x="1029"/>
        <item x="1335"/>
        <item x="332"/>
        <item x="206"/>
        <item x="1680"/>
        <item x="2178"/>
        <item x="1574"/>
        <item x="333"/>
        <item x="722"/>
        <item x="205"/>
        <item x="182"/>
        <item x="211"/>
        <item x="331"/>
        <item x="54"/>
        <item x="147"/>
        <item x="454"/>
        <item x="2092"/>
        <item x="1341"/>
        <item x="1336"/>
        <item x="1962"/>
        <item x="2059"/>
        <item x="1650"/>
        <item x="1755"/>
        <item x="1030"/>
        <item x="896"/>
        <item x="723"/>
        <item x="88"/>
        <item x="1840"/>
        <item x="1645"/>
        <item x="574"/>
        <item x="55"/>
        <item x="1015"/>
        <item x="2117"/>
        <item x="242"/>
        <item x="89"/>
        <item x="2008"/>
        <item x="72"/>
        <item x="1994"/>
        <item x="90"/>
        <item x="1929"/>
        <item x="1814"/>
        <item x="390"/>
        <item x="2143"/>
        <item x="1175"/>
        <item x="362"/>
        <item x="2055"/>
        <item x="1884"/>
        <item x="209"/>
        <item x="387"/>
        <item x="2039"/>
        <item x="212"/>
        <item x="2054"/>
        <item x="1835"/>
        <item x="391"/>
        <item x="295"/>
        <item x="334"/>
        <item x="149"/>
        <item x="423"/>
        <item x="573"/>
        <item x="87"/>
        <item x="1857"/>
        <item x="1620"/>
        <item x="1836"/>
        <item x="1924"/>
        <item x="1174"/>
        <item x="207"/>
        <item x="1176"/>
        <item x="344"/>
        <item x="389"/>
        <item x="185"/>
        <item x="294"/>
        <item x="84"/>
        <item x="188"/>
        <item x="1173"/>
        <item x="388"/>
        <item x="208"/>
        <item x="1673"/>
        <item x="365"/>
        <item x="1854"/>
        <item x="1177"/>
        <item x="495"/>
        <item x="1601"/>
        <item x="243"/>
        <item x="724"/>
        <item x="527"/>
        <item x="343"/>
        <item x="297"/>
        <item x="2187"/>
        <item x="363"/>
        <item x="364"/>
        <item x="1716"/>
        <item x="340"/>
        <item x="494"/>
        <item x="1717"/>
        <item x="2076"/>
        <item x="1550"/>
        <item x="1432"/>
        <item x="213"/>
        <item x="712"/>
        <item x="1811"/>
        <item x="710"/>
        <item x="296"/>
        <item x="298"/>
        <item x="359"/>
        <item x="1178"/>
        <item x="1858"/>
        <item x="2073"/>
        <item x="2081"/>
        <item x="360"/>
        <item x="86"/>
        <item x="1496"/>
        <item x="151"/>
        <item x="214"/>
        <item x="85"/>
        <item x="711"/>
        <item x="150"/>
        <item x="952"/>
        <item x="1602"/>
        <item x="1652"/>
        <item x="2082"/>
        <item x="392"/>
        <item x="337"/>
        <item x="2089"/>
        <item x="2030"/>
        <item x="1179"/>
        <item x="1615"/>
        <item x="335"/>
        <item x="1625"/>
        <item x="1863"/>
        <item x="802"/>
        <item x="1032"/>
        <item x="1838"/>
        <item x="73"/>
        <item x="168"/>
        <item x="169"/>
        <item x="186"/>
        <item x="949"/>
        <item x="1434"/>
        <item x="726"/>
        <item x="2077"/>
        <item x="2057"/>
        <item x="341"/>
        <item x="342"/>
        <item x="2176"/>
        <item x="1433"/>
        <item x="1745"/>
        <item x="951"/>
        <item x="1870"/>
        <item x="1431"/>
        <item x="1766"/>
        <item x="393"/>
        <item x="1775"/>
        <item x="215"/>
        <item x="725"/>
        <item x="1958"/>
        <item x="646"/>
        <item x="806"/>
        <item x="336"/>
        <item x="1429"/>
        <item x="649"/>
        <item x="1973"/>
        <item x="1789"/>
        <item x="1430"/>
        <item x="950"/>
        <item x="216"/>
        <item x="1986"/>
        <item x="74"/>
        <item x="1546"/>
        <item x="648"/>
        <item x="76"/>
        <item x="1726"/>
        <item x="299"/>
        <item x="1698"/>
        <item x="244"/>
        <item x="801"/>
        <item x="75"/>
        <item x="953"/>
        <item x="804"/>
        <item x="652"/>
        <item x="651"/>
        <item x="1777"/>
        <item x="1031"/>
        <item x="1849"/>
        <item x="528"/>
        <item x="647"/>
        <item x="650"/>
        <item x="2103"/>
        <item x="152"/>
        <item x="1614"/>
        <item x="1670"/>
        <item x="187"/>
        <item x="1428"/>
        <item x="955"/>
        <item x="1578"/>
        <item x="805"/>
        <item x="1136"/>
        <item x="708"/>
        <item x="300"/>
        <item x="954"/>
        <item x="1033"/>
        <item x="575"/>
        <item x="282"/>
        <item x="2087"/>
        <item x="1807"/>
        <item x="1651"/>
        <item x="424"/>
        <item x="1498"/>
        <item x="2099"/>
        <item x="1583"/>
        <item x="2042"/>
        <item x="1825"/>
        <item x="1862"/>
        <item x="496"/>
        <item x="2068"/>
        <item x="537"/>
        <item x="576"/>
        <item x="170"/>
        <item x="1868"/>
        <item x="1738"/>
        <item x="283"/>
        <item x="1497"/>
        <item x="153"/>
        <item x="1918"/>
        <item x="1034"/>
        <item x="1135"/>
        <item x="1035"/>
        <item x="529"/>
        <item x="2026"/>
        <item x="803"/>
        <item x="800"/>
        <item x="1646"/>
        <item x="1131"/>
        <item x="1899"/>
        <item x="921"/>
        <item x="284"/>
        <item x="1682"/>
        <item x="526"/>
        <item x="1400"/>
        <item x="2137"/>
        <item x="281"/>
        <item x="1130"/>
        <item x="524"/>
        <item x="154"/>
        <item x="1603"/>
        <item x="1132"/>
        <item x="1401"/>
        <item x="1852"/>
        <item x="2071"/>
        <item x="922"/>
        <item x="1055"/>
        <item x="923"/>
        <item x="530"/>
        <item x="1134"/>
        <item x="1402"/>
        <item x="706"/>
        <item x="2095"/>
        <item x="171"/>
        <item x="742"/>
        <item x="525"/>
        <item x="709"/>
        <item x="707"/>
        <item x="927"/>
        <item x="1648"/>
        <item x="1748"/>
        <item x="1133"/>
        <item x="155"/>
        <item x="280"/>
        <item x="924"/>
        <item x="1681"/>
        <item x="926"/>
        <item x="285"/>
        <item x="1406"/>
        <item x="741"/>
        <item x="425"/>
        <item x="1592"/>
        <item x="286"/>
        <item x="266"/>
        <item x="1403"/>
        <item x="1404"/>
        <item x="925"/>
        <item x="1405"/>
        <item x="1671"/>
        <item x="1876"/>
        <item x="267"/>
        <item x="743"/>
        <item x="174"/>
        <item x="173"/>
        <item x="172"/>
        <item x="268"/>
        <item x="1996"/>
        <item x="1610"/>
        <item x="157"/>
        <item x="159"/>
        <item x="744"/>
        <item x="156"/>
        <item x="745"/>
        <item x="1746"/>
        <item x="2148"/>
        <item x="746"/>
        <item x="728"/>
        <item x="443"/>
        <item x="158"/>
        <item x="269"/>
        <item x="747"/>
        <item x="731"/>
        <item x="1991"/>
        <item x="683"/>
        <item x="727"/>
        <item x="1658"/>
        <item x="729"/>
        <item x="682"/>
        <item x="2069"/>
        <item x="1771"/>
        <item x="730"/>
        <item x="684"/>
        <item x="444"/>
        <item x="160"/>
        <item x="1780"/>
        <item x="681"/>
        <item x="2123"/>
        <item x="1702"/>
        <item x="426"/>
        <item x="1999"/>
        <item x="1905"/>
        <item x="1850"/>
        <item x="1778"/>
        <item x="685"/>
        <item x="733"/>
        <item x="686"/>
        <item x="687"/>
        <item x="732"/>
        <item x="1733"/>
        <item x="1892"/>
        <item x="1693"/>
        <item x="270"/>
        <item x="2111"/>
        <item x="503"/>
        <item x="427"/>
        <item x="1518"/>
        <item x="2044"/>
        <item x="272"/>
        <item x="504"/>
        <item x="1997"/>
        <item x="271"/>
        <item x="2085"/>
        <item x="1827"/>
        <item x="1216"/>
        <item x="1866"/>
        <item x="106"/>
        <item x="445"/>
        <item x="1843"/>
        <item x="1672"/>
        <item x="1217"/>
        <item x="108"/>
        <item x="2062"/>
        <item x="107"/>
        <item x="505"/>
        <item x="105"/>
        <item x="449"/>
        <item x="1215"/>
        <item x="446"/>
        <item x="448"/>
        <item x="447"/>
        <item x="1674"/>
        <item x="1619"/>
        <item x="506"/>
        <item x="109"/>
        <item x="428"/>
        <item x="110"/>
        <item x="111"/>
        <item x="138"/>
        <item x="1218"/>
        <item x="133"/>
        <item x="507"/>
        <item x="1219"/>
        <item x="1220"/>
        <item x="139"/>
        <item x="2066"/>
        <item x="1579"/>
        <item x="1662"/>
        <item x="231"/>
        <item x="1847"/>
        <item x="1641"/>
        <item x="509"/>
        <item x="232"/>
        <item x="1640"/>
        <item x="1221"/>
        <item x="237"/>
        <item x="236"/>
        <item x="2149"/>
        <item x="508"/>
        <item x="134"/>
        <item x="1654"/>
        <item x="1861"/>
        <item x="137"/>
        <item x="235"/>
        <item x="1901"/>
        <item x="1889"/>
        <item x="1930"/>
        <item x="2080"/>
        <item x="2108"/>
        <item x="233"/>
        <item x="2119"/>
        <item x="2189"/>
        <item x="234"/>
        <item x="1975"/>
        <item x="135"/>
        <item x="136"/>
        <item x="1541"/>
        <item x="1663"/>
        <item x="2191"/>
        <item t="default"/>
      </items>
    </pivotField>
    <pivotField dataField="1" showAll="0">
      <items count="1866">
        <item x="7"/>
        <item x="1288"/>
        <item x="564"/>
        <item x="31"/>
        <item x="584"/>
        <item x="1001"/>
        <item x="1361"/>
        <item x="531"/>
        <item x="583"/>
        <item x="941"/>
        <item x="467"/>
        <item x="530"/>
        <item x="77"/>
        <item x="660"/>
        <item x="78"/>
        <item x="627"/>
        <item x="585"/>
        <item x="79"/>
        <item x="76"/>
        <item x="27"/>
        <item x="626"/>
        <item x="469"/>
        <item x="29"/>
        <item x="1584"/>
        <item x="628"/>
        <item x="629"/>
        <item x="1372"/>
        <item x="582"/>
        <item x="28"/>
        <item x="532"/>
        <item x="447"/>
        <item x="468"/>
        <item x="524"/>
        <item x="30"/>
        <item x="578"/>
        <item x="586"/>
        <item x="548"/>
        <item x="1571"/>
        <item x="319"/>
        <item x="833"/>
        <item x="992"/>
        <item x="1431"/>
        <item x="1656"/>
        <item x="1289"/>
        <item x="861"/>
        <item x="74"/>
        <item x="991"/>
        <item x="1748"/>
        <item x="951"/>
        <item x="728"/>
        <item x="1222"/>
        <item x="966"/>
        <item x="75"/>
        <item x="394"/>
        <item x="659"/>
        <item x="525"/>
        <item x="466"/>
        <item x="1854"/>
        <item x="534"/>
        <item x="581"/>
        <item x="392"/>
        <item x="1180"/>
        <item x="559"/>
        <item x="1241"/>
        <item x="858"/>
        <item x="1586"/>
        <item x="459"/>
        <item x="1243"/>
        <item x="460"/>
        <item x="1374"/>
        <item x="1507"/>
        <item x="464"/>
        <item x="111"/>
        <item x="967"/>
        <item x="1785"/>
        <item x="1850"/>
        <item x="1132"/>
        <item x="857"/>
        <item x="26"/>
        <item x="988"/>
        <item x="579"/>
        <item x="568"/>
        <item x="1020"/>
        <item x="832"/>
        <item x="1282"/>
        <item x="790"/>
        <item x="589"/>
        <item x="1021"/>
        <item x="950"/>
        <item x="395"/>
        <item x="396"/>
        <item x="1000"/>
        <item x="542"/>
        <item x="1203"/>
        <item x="461"/>
        <item x="112"/>
        <item x="569"/>
        <item x="1662"/>
        <item x="930"/>
        <item x="1591"/>
        <item x="567"/>
        <item x="501"/>
        <item x="1224"/>
        <item x="1652"/>
        <item x="1706"/>
        <item x="666"/>
        <item x="320"/>
        <item x="551"/>
        <item x="245"/>
        <item x="1181"/>
        <item x="859"/>
        <item x="718"/>
        <item x="1238"/>
        <item x="465"/>
        <item x="1521"/>
        <item x="716"/>
        <item x="580"/>
        <item x="533"/>
        <item x="487"/>
        <item x="1012"/>
        <item x="523"/>
        <item x="791"/>
        <item x="547"/>
        <item x="597"/>
        <item x="247"/>
        <item x="22"/>
        <item x="1593"/>
        <item x="172"/>
        <item x="1668"/>
        <item x="535"/>
        <item x="110"/>
        <item x="999"/>
        <item x="313"/>
        <item x="463"/>
        <item x="475"/>
        <item x="170"/>
        <item x="1710"/>
        <item x="450"/>
        <item x="537"/>
        <item x="571"/>
        <item x="1327"/>
        <item x="1220"/>
        <item x="717"/>
        <item x="1036"/>
        <item x="1009"/>
        <item x="393"/>
        <item x="265"/>
        <item x="1588"/>
        <item x="312"/>
        <item x="1396"/>
        <item x="1395"/>
        <item x="1011"/>
        <item x="1044"/>
        <item x="1540"/>
        <item x="474"/>
        <item x="470"/>
        <item x="1391"/>
        <item x="23"/>
        <item x="1146"/>
        <item x="2"/>
        <item x="268"/>
        <item x="1010"/>
        <item x="719"/>
        <item x="536"/>
        <item x="1654"/>
        <item x="570"/>
        <item x="24"/>
        <item x="448"/>
        <item x="1603"/>
        <item x="600"/>
        <item x="1015"/>
        <item x="171"/>
        <item x="528"/>
        <item x="920"/>
        <item x="6"/>
        <item x="1045"/>
        <item x="1239"/>
        <item x="922"/>
        <item x="665"/>
        <item x="800"/>
        <item x="1390"/>
        <item x="114"/>
        <item x="1014"/>
        <item x="25"/>
        <item x="1407"/>
        <item x="1664"/>
        <item x="1818"/>
        <item x="1485"/>
        <item x="899"/>
        <item x="249"/>
        <item x="1016"/>
        <item x="1663"/>
        <item x="1531"/>
        <item x="590"/>
        <item x="594"/>
        <item x="173"/>
        <item x="267"/>
        <item x="1680"/>
        <item x="1147"/>
        <item x="1814"/>
        <item x="835"/>
        <item x="462"/>
        <item x="248"/>
        <item x="720"/>
        <item x="109"/>
        <item x="1046"/>
        <item x="1436"/>
        <item x="860"/>
        <item x="813"/>
        <item x="486"/>
        <item x="595"/>
        <item x="1223"/>
        <item x="984"/>
        <item x="939"/>
        <item x="476"/>
        <item x="565"/>
        <item x="983"/>
        <item x="566"/>
        <item x="658"/>
        <item x="1335"/>
        <item x="989"/>
        <item x="1319"/>
        <item x="558"/>
        <item x="527"/>
        <item x="918"/>
        <item x="14"/>
        <item x="591"/>
        <item x="13"/>
        <item x="1177"/>
        <item x="1555"/>
        <item x="1428"/>
        <item x="1660"/>
        <item x="1017"/>
        <item x="1467"/>
        <item x="614"/>
        <item x="1148"/>
        <item x="1230"/>
        <item x="1221"/>
        <item x="1047"/>
        <item x="549"/>
        <item x="1517"/>
        <item x="1127"/>
        <item x="3"/>
        <item x="803"/>
        <item x="1576"/>
        <item x="749"/>
        <item x="485"/>
        <item x="1363"/>
        <item x="599"/>
        <item x="990"/>
        <item x="250"/>
        <item x="1823"/>
        <item x="588"/>
        <item x="5"/>
        <item x="108"/>
        <item x="560"/>
        <item x="10"/>
        <item x="598"/>
        <item x="529"/>
        <item x="1700"/>
        <item x="1165"/>
        <item x="1178"/>
        <item x="1382"/>
        <item x="484"/>
        <item x="802"/>
        <item x="1167"/>
        <item x="489"/>
        <item x="34"/>
        <item x="831"/>
        <item x="4"/>
        <item x="1013"/>
        <item x="888"/>
        <item x="1242"/>
        <item x="615"/>
        <item x="1290"/>
        <item x="550"/>
        <item x="905"/>
        <item x="1138"/>
        <item x="1133"/>
        <item x="1792"/>
        <item x="1526"/>
        <item x="254"/>
        <item x="1204"/>
        <item x="1206"/>
        <item x="593"/>
        <item x="9"/>
        <item x="1359"/>
        <item x="1240"/>
        <item x="338"/>
        <item x="1226"/>
        <item x="587"/>
        <item x="1696"/>
        <item x="1474"/>
        <item x="8"/>
        <item x="246"/>
        <item x="561"/>
        <item x="562"/>
        <item x="926"/>
        <item x="1681"/>
        <item x="11"/>
        <item x="942"/>
        <item x="500"/>
        <item x="904"/>
        <item x="929"/>
        <item x="1760"/>
        <item x="174"/>
        <item x="592"/>
        <item x="175"/>
        <item x="12"/>
        <item x="1089"/>
        <item x="921"/>
        <item x="563"/>
        <item x="799"/>
        <item x="968"/>
        <item x="264"/>
        <item x="834"/>
        <item x="390"/>
        <item x="1394"/>
        <item x="1107"/>
        <item x="488"/>
        <item x="1037"/>
        <item x="928"/>
        <item x="887"/>
        <item x="814"/>
        <item x="1272"/>
        <item x="499"/>
        <item x="1"/>
        <item x="1737"/>
        <item x="36"/>
        <item x="616"/>
        <item x="1018"/>
        <item x="251"/>
        <item x="316"/>
        <item x="1381"/>
        <item x="335"/>
        <item x="1137"/>
        <item x="1109"/>
        <item x="1205"/>
        <item x="836"/>
        <item x="1111"/>
        <item x="1128"/>
        <item x="1284"/>
        <item x="39"/>
        <item x="35"/>
        <item x="472"/>
        <item x="0"/>
        <item x="1581"/>
        <item x="33"/>
        <item x="473"/>
        <item x="1539"/>
        <item x="449"/>
        <item x="384"/>
        <item x="908"/>
        <item x="1580"/>
        <item x="1106"/>
        <item x="1219"/>
        <item x="1568"/>
        <item x="891"/>
        <item x="1440"/>
        <item x="1674"/>
        <item x="341"/>
        <item x="1537"/>
        <item x="1612"/>
        <item x="1423"/>
        <item x="617"/>
        <item x="889"/>
        <item x="37"/>
        <item x="1120"/>
        <item x="890"/>
        <item x="1110"/>
        <item x="1304"/>
        <item x="1149"/>
        <item x="1629"/>
        <item x="1229"/>
        <item x="1708"/>
        <item x="252"/>
        <item x="446"/>
        <item x="1318"/>
        <item x="1498"/>
        <item x="1834"/>
        <item x="1317"/>
        <item x="841"/>
        <item x="269"/>
        <item x="1511"/>
        <item x="1108"/>
        <item x="38"/>
        <item x="1291"/>
        <item x="907"/>
        <item x="903"/>
        <item x="1486"/>
        <item x="1309"/>
        <item x="404"/>
        <item x="497"/>
        <item x="1464"/>
        <item x="1841"/>
        <item x="266"/>
        <item x="801"/>
        <item x="32"/>
        <item x="314"/>
        <item x="1699"/>
        <item x="1683"/>
        <item x="751"/>
        <item x="837"/>
        <item x="64"/>
        <item x="318"/>
        <item x="1504"/>
        <item x="1443"/>
        <item x="526"/>
        <item x="1842"/>
        <item x="1503"/>
        <item x="1687"/>
        <item x="1019"/>
        <item x="1126"/>
        <item x="1371"/>
        <item x="750"/>
        <item x="315"/>
        <item x="1121"/>
        <item x="1827"/>
        <item x="1086"/>
        <item x="1134"/>
        <item x="1244"/>
        <item x="1487"/>
        <item x="1091"/>
        <item x="1573"/>
        <item x="1475"/>
        <item x="1320"/>
        <item x="334"/>
        <item x="1283"/>
        <item x="498"/>
        <item x="1739"/>
        <item x="1758"/>
        <item x="761"/>
        <item x="1088"/>
        <item x="760"/>
        <item x="1135"/>
        <item x="1670"/>
        <item x="391"/>
        <item x="1271"/>
        <item x="706"/>
        <item x="1150"/>
        <item x="596"/>
        <item x="1689"/>
        <item x="317"/>
        <item x="1274"/>
        <item x="424"/>
        <item x="1085"/>
        <item x="1560"/>
        <item x="1129"/>
        <item x="270"/>
        <item x="1070"/>
        <item x="1461"/>
        <item x="546"/>
        <item x="113"/>
        <item x="1483"/>
        <item x="1725"/>
        <item x="255"/>
        <item x="1358"/>
        <item x="901"/>
        <item x="336"/>
        <item x="44"/>
        <item x="862"/>
        <item x="940"/>
        <item x="1227"/>
        <item x="863"/>
        <item x="339"/>
        <item x="1732"/>
        <item x="866"/>
        <item x="1069"/>
        <item x="898"/>
        <item x="1793"/>
        <item x="1131"/>
        <item x="864"/>
        <item x="1287"/>
        <item x="1373"/>
        <item x="909"/>
        <item x="938"/>
        <item x="919"/>
        <item x="1122"/>
        <item x="383"/>
        <item x="1458"/>
        <item x="63"/>
        <item x="422"/>
        <item x="927"/>
        <item x="1151"/>
        <item x="664"/>
        <item x="45"/>
        <item x="1168"/>
        <item x="758"/>
        <item x="1797"/>
        <item x="1750"/>
        <item x="1781"/>
        <item x="1379"/>
        <item x="538"/>
        <item x="1334"/>
        <item x="1130"/>
        <item x="1546"/>
        <item x="759"/>
        <item x="987"/>
        <item x="1796"/>
        <item x="1439"/>
        <item x="253"/>
        <item x="1837"/>
        <item x="1830"/>
        <item x="1633"/>
        <item x="1380"/>
        <item x="40"/>
        <item x="1090"/>
        <item x="1087"/>
        <item x="1824"/>
        <item x="65"/>
        <item x="925"/>
        <item x="1190"/>
        <item x="337"/>
        <item x="1273"/>
        <item x="1702"/>
        <item x="1367"/>
        <item x="1524"/>
        <item x="256"/>
        <item x="1638"/>
        <item x="1124"/>
        <item x="618"/>
        <item x="886"/>
        <item x="1303"/>
        <item x="1686"/>
        <item x="43"/>
        <item x="1705"/>
        <item x="1661"/>
        <item x="1604"/>
        <item x="818"/>
        <item x="1860"/>
        <item x="1484"/>
        <item x="900"/>
        <item x="705"/>
        <item x="66"/>
        <item x="539"/>
        <item x="865"/>
        <item x="815"/>
        <item x="1302"/>
        <item x="340"/>
        <item x="816"/>
        <item x="1136"/>
        <item x="817"/>
        <item x="1525"/>
        <item x="906"/>
        <item x="541"/>
        <item x="707"/>
        <item x="1005"/>
        <item x="842"/>
        <item x="1048"/>
        <item x="119"/>
        <item x="1845"/>
        <item x="1250"/>
        <item x="986"/>
        <item x="1438"/>
        <item x="708"/>
        <item x="1003"/>
        <item x="1123"/>
        <item x="1847"/>
        <item x="1182"/>
        <item x="1228"/>
        <item x="1466"/>
        <item x="224"/>
        <item x="1736"/>
        <item x="1543"/>
        <item x="543"/>
        <item x="1153"/>
        <item x="1008"/>
        <item x="1803"/>
        <item x="60"/>
        <item x="1698"/>
        <item x="704"/>
        <item x="62"/>
        <item x="1454"/>
        <item x="405"/>
        <item x="1049"/>
        <item x="1152"/>
        <item x="1007"/>
        <item x="1764"/>
        <item x="1632"/>
        <item x="42"/>
        <item x="702"/>
        <item x="61"/>
        <item x="120"/>
        <item x="838"/>
        <item x="1432"/>
        <item x="1245"/>
        <item x="1376"/>
        <item x="1639"/>
        <item x="342"/>
        <item x="540"/>
        <item x="1006"/>
        <item x="1225"/>
        <item x="1809"/>
        <item x="657"/>
        <item x="1192"/>
        <item x="1677"/>
        <item x="1247"/>
        <item x="877"/>
        <item x="118"/>
        <item x="1308"/>
        <item x="1189"/>
        <item x="1112"/>
        <item x="544"/>
        <item x="1462"/>
        <item x="1356"/>
        <item x="471"/>
        <item x="121"/>
        <item x="1050"/>
        <item x="345"/>
        <item x="1566"/>
        <item x="41"/>
        <item x="1547"/>
        <item x="1193"/>
        <item x="1307"/>
        <item x="1362"/>
        <item x="639"/>
        <item x="1057"/>
        <item x="1715"/>
        <item x="792"/>
        <item x="1004"/>
        <item x="1061"/>
        <item x="1641"/>
        <item x="703"/>
        <item x="423"/>
        <item x="1002"/>
        <item x="1262"/>
        <item x="638"/>
        <item x="642"/>
        <item x="1191"/>
        <item x="1154"/>
        <item x="1232"/>
        <item x="839"/>
        <item x="1051"/>
        <item x="637"/>
        <item x="420"/>
        <item x="640"/>
        <item x="1059"/>
        <item x="223"/>
        <item x="1693"/>
        <item x="641"/>
        <item x="1684"/>
        <item x="221"/>
        <item x="1125"/>
        <item x="884"/>
        <item x="222"/>
        <item x="1248"/>
        <item x="882"/>
        <item x="917"/>
        <item x="1058"/>
        <item x="1387"/>
        <item x="1246"/>
        <item x="1054"/>
        <item x="1249"/>
        <item x="385"/>
        <item x="779"/>
        <item x="408"/>
        <item x="1501"/>
        <item x="662"/>
        <item x="1056"/>
        <item x="1688"/>
        <item x="663"/>
        <item x="1176"/>
        <item x="881"/>
        <item x="1595"/>
        <item x="1237"/>
        <item x="1401"/>
        <item x="1155"/>
        <item x="346"/>
        <item x="825"/>
        <item x="1644"/>
        <item x="1465"/>
        <item x="1759"/>
        <item x="344"/>
        <item x="1843"/>
        <item x="1489"/>
        <item x="428"/>
        <item x="1848"/>
        <item x="17"/>
        <item x="409"/>
        <item x="407"/>
        <item x="1316"/>
        <item x="477"/>
        <item x="1261"/>
        <item x="1594"/>
        <item x="1156"/>
        <item x="752"/>
        <item x="1179"/>
        <item x="305"/>
        <item x="1157"/>
        <item x="1718"/>
        <item x="1857"/>
        <item x="343"/>
        <item x="1424"/>
        <item x="1791"/>
        <item x="421"/>
        <item x="117"/>
        <item x="1269"/>
        <item x="840"/>
        <item x="880"/>
        <item x="647"/>
        <item x="985"/>
        <item x="1267"/>
        <item x="756"/>
        <item x="876"/>
        <item x="646"/>
        <item x="1761"/>
        <item x="1427"/>
        <item x="18"/>
        <item x="878"/>
        <item x="649"/>
        <item x="1355"/>
        <item x="1829"/>
        <item x="851"/>
        <item x="1601"/>
        <item x="1263"/>
        <item x="1285"/>
        <item x="21"/>
        <item x="1799"/>
        <item x="885"/>
        <item x="645"/>
        <item x="431"/>
        <item x="1669"/>
        <item x="1053"/>
        <item x="16"/>
        <item x="879"/>
        <item x="1712"/>
        <item x="757"/>
        <item x="19"/>
        <item x="1820"/>
        <item x="1532"/>
        <item x="347"/>
        <item x="399"/>
        <item x="430"/>
        <item x="883"/>
        <item x="1494"/>
        <item x="1538"/>
        <item x="1508"/>
        <item x="116"/>
        <item x="648"/>
        <item x="516"/>
        <item x="398"/>
        <item x="1557"/>
        <item x="742"/>
        <item x="804"/>
        <item x="397"/>
        <item x="406"/>
        <item x="1270"/>
        <item x="1679"/>
        <item x="545"/>
        <item x="661"/>
        <item x="1060"/>
        <item x="1728"/>
        <item x="100"/>
        <item x="902"/>
        <item x="805"/>
        <item x="1052"/>
        <item x="773"/>
        <item x="1171"/>
        <item x="20"/>
        <item x="1264"/>
        <item x="306"/>
        <item x="359"/>
        <item x="1447"/>
        <item x="410"/>
        <item x="924"/>
        <item x="1650"/>
        <item x="1055"/>
        <item x="400"/>
        <item x="1259"/>
        <item x="1659"/>
        <item x="387"/>
        <item x="755"/>
        <item x="1776"/>
        <item x="307"/>
        <item x="1175"/>
        <item x="856"/>
        <item x="644"/>
        <item x="1852"/>
        <item x="386"/>
        <item x="1806"/>
        <item x="389"/>
        <item x="1213"/>
        <item x="685"/>
        <item x="1260"/>
        <item x="687"/>
        <item x="1476"/>
        <item x="916"/>
        <item x="1266"/>
        <item x="1455"/>
        <item x="1323"/>
        <item x="1578"/>
        <item x="517"/>
        <item x="361"/>
        <item x="1695"/>
        <item x="429"/>
        <item x="419"/>
        <item x="360"/>
        <item x="686"/>
        <item x="777"/>
        <item x="826"/>
        <item x="682"/>
        <item x="1231"/>
        <item x="993"/>
        <item x="1268"/>
        <item x="1184"/>
        <item x="1495"/>
        <item x="1183"/>
        <item x="874"/>
        <item x="401"/>
        <item x="1610"/>
        <item x="1166"/>
        <item x="1366"/>
        <item x="1490"/>
        <item x="731"/>
        <item x="15"/>
        <item x="683"/>
        <item x="1533"/>
        <item x="783"/>
        <item x="1258"/>
        <item x="576"/>
        <item x="1419"/>
        <item x="115"/>
        <item x="1418"/>
        <item x="1839"/>
        <item x="1386"/>
        <item x="776"/>
        <item x="99"/>
        <item x="358"/>
        <item x="160"/>
        <item x="161"/>
        <item x="1399"/>
        <item x="577"/>
        <item x="827"/>
        <item x="162"/>
        <item x="1194"/>
        <item x="1326"/>
        <item x="1140"/>
        <item x="1265"/>
        <item x="418"/>
        <item x="519"/>
        <item x="753"/>
        <item x="1812"/>
        <item x="1585"/>
        <item x="643"/>
        <item x="1703"/>
        <item x="1350"/>
        <item x="1185"/>
        <item x="1349"/>
        <item x="98"/>
        <item x="1294"/>
        <item x="1299"/>
        <item x="1805"/>
        <item x="875"/>
        <item x="575"/>
        <item x="781"/>
        <item x="1321"/>
        <item x="1753"/>
        <item x="1459"/>
        <item x="402"/>
        <item x="1559"/>
        <item x="427"/>
        <item x="1747"/>
        <item x="1295"/>
        <item x="292"/>
        <item x="1301"/>
        <item x="1187"/>
        <item x="1435"/>
        <item x="163"/>
        <item x="219"/>
        <item x="1811"/>
        <item x="830"/>
        <item x="1188"/>
        <item x="1233"/>
        <item x="729"/>
        <item x="572"/>
        <item x="1174"/>
        <item x="855"/>
        <item x="1522"/>
        <item x="1172"/>
        <item x="1463"/>
        <item x="780"/>
        <item x="191"/>
        <item x="1551"/>
        <item x="220"/>
        <item x="730"/>
        <item x="157"/>
        <item x="734"/>
        <item x="1657"/>
        <item x="1575"/>
        <item x="1614"/>
        <item x="774"/>
        <item x="1403"/>
        <item x="1742"/>
        <item x="518"/>
        <item x="785"/>
        <item x="1583"/>
        <item x="1195"/>
        <item x="1514"/>
        <item x="1141"/>
        <item x="574"/>
        <item x="1743"/>
        <item x="1170"/>
        <item x="218"/>
        <item x="976"/>
        <item x="1158"/>
        <item x="1853"/>
        <item x="1218"/>
        <item x="1500"/>
        <item x="1310"/>
        <item x="1235"/>
        <item x="1370"/>
        <item x="1402"/>
        <item x="1572"/>
        <item x="1234"/>
        <item x="573"/>
        <item x="1804"/>
        <item x="1773"/>
        <item x="308"/>
        <item x="1643"/>
        <item x="1851"/>
        <item x="1822"/>
        <item x="1646"/>
        <item x="1306"/>
        <item x="1322"/>
        <item x="403"/>
        <item x="1325"/>
        <item x="1562"/>
        <item x="1139"/>
        <item x="1570"/>
        <item x="1340"/>
        <item x="923"/>
        <item x="355"/>
        <item x="371"/>
        <item x="1214"/>
        <item x="1615"/>
        <item x="1777"/>
        <item x="1808"/>
        <item x="977"/>
        <item x="158"/>
        <item x="732"/>
        <item x="778"/>
        <item x="953"/>
        <item x="1215"/>
        <item x="1752"/>
        <item x="238"/>
        <item x="97"/>
        <item x="829"/>
        <item x="1286"/>
        <item x="1509"/>
        <item x="521"/>
        <item x="1563"/>
        <item x="1722"/>
        <item x="159"/>
        <item x="1858"/>
        <item x="1731"/>
        <item x="1692"/>
        <item x="520"/>
        <item x="784"/>
        <item x="772"/>
        <item x="854"/>
        <item x="192"/>
        <item x="782"/>
        <item x="684"/>
        <item x="733"/>
        <item x="931"/>
        <item x="1369"/>
        <item x="1173"/>
        <item x="1734"/>
        <item x="994"/>
        <item x="723"/>
        <item x="96"/>
        <item x="1682"/>
        <item x="1849"/>
        <item x="357"/>
        <item x="356"/>
        <item x="743"/>
        <item x="1707"/>
        <item x="1142"/>
        <item x="388"/>
        <item x="1640"/>
        <item x="293"/>
        <item x="754"/>
        <item x="1297"/>
        <item x="1600"/>
        <item x="1354"/>
        <item x="1145"/>
        <item x="1694"/>
        <item x="722"/>
        <item x="1236"/>
        <item x="1298"/>
        <item x="850"/>
        <item x="1324"/>
        <item x="1144"/>
        <item x="372"/>
        <item x="1328"/>
        <item x="1351"/>
        <item x="1385"/>
        <item x="299"/>
        <item x="196"/>
        <item x="298"/>
        <item x="721"/>
        <item x="136"/>
        <item x="1816"/>
        <item x="853"/>
        <item x="1313"/>
        <item x="1755"/>
        <item x="770"/>
        <item x="1589"/>
        <item x="1314"/>
        <item x="787"/>
        <item x="373"/>
        <item x="1740"/>
        <item x="1311"/>
        <item x="184"/>
        <item x="1861"/>
        <item x="370"/>
        <item x="1312"/>
        <item x="309"/>
        <item x="910"/>
        <item x="1300"/>
        <item x="744"/>
        <item x="1352"/>
        <item x="1186"/>
        <item x="911"/>
        <item x="94"/>
        <item x="1672"/>
        <item x="478"/>
        <item x="681"/>
        <item x="1339"/>
        <item x="1766"/>
        <item x="1730"/>
        <item x="369"/>
        <item x="190"/>
        <item x="193"/>
        <item x="1378"/>
        <item x="1143"/>
        <item x="95"/>
        <item x="1404"/>
        <item x="1217"/>
        <item x="746"/>
        <item x="1832"/>
        <item x="1790"/>
        <item x="1406"/>
        <item x="786"/>
        <item x="1296"/>
        <item x="239"/>
        <item x="1412"/>
        <item x="1028"/>
        <item x="185"/>
        <item x="933"/>
        <item x="1515"/>
        <item x="1022"/>
        <item x="194"/>
        <item x="1169"/>
        <item x="1627"/>
        <item x="727"/>
        <item x="735"/>
        <item x="828"/>
        <item x="1114"/>
        <item x="300"/>
        <item x="788"/>
        <item x="775"/>
        <item x="426"/>
        <item x="1665"/>
        <item x="241"/>
        <item x="745"/>
        <item x="1115"/>
        <item x="789"/>
        <item x="1647"/>
        <item x="195"/>
        <item x="294"/>
        <item x="425"/>
        <item x="936"/>
        <item x="934"/>
        <item x="364"/>
        <item x="311"/>
        <item x="189"/>
        <item x="310"/>
        <item x="1825"/>
        <item x="188"/>
        <item x="1499"/>
        <item x="1690"/>
        <item x="1353"/>
        <item x="183"/>
        <item x="913"/>
        <item x="1745"/>
        <item x="769"/>
        <item x="748"/>
        <item x="1565"/>
        <item x="1673"/>
        <item x="451"/>
        <item x="1375"/>
        <item x="302"/>
        <item x="978"/>
        <item x="996"/>
        <item x="363"/>
        <item x="1341"/>
        <item x="1027"/>
        <item x="240"/>
        <item x="736"/>
        <item x="1023"/>
        <item x="1413"/>
        <item x="747"/>
        <item x="935"/>
        <item x="1635"/>
        <item x="1626"/>
        <item x="724"/>
        <item x="1293"/>
        <item x="849"/>
        <item x="726"/>
        <item x="1800"/>
        <item x="1605"/>
        <item x="1113"/>
        <item x="1038"/>
        <item x="771"/>
        <item x="1648"/>
        <item x="952"/>
        <item x="93"/>
        <item x="794"/>
        <item x="1444"/>
        <item x="1567"/>
        <item x="932"/>
        <item x="995"/>
        <item x="981"/>
        <item x="1422"/>
        <item x="1744"/>
        <item x="1383"/>
        <item x="1210"/>
        <item x="793"/>
        <item x="1768"/>
        <item x="187"/>
        <item x="1859"/>
        <item x="297"/>
        <item x="630"/>
        <item x="92"/>
        <item x="1833"/>
        <item x="998"/>
        <item x="1549"/>
        <item x="1076"/>
        <item x="303"/>
        <item x="1392"/>
        <item x="1704"/>
        <item x="366"/>
        <item x="1074"/>
        <item x="668"/>
        <item x="1738"/>
        <item x="979"/>
        <item x="1075"/>
        <item x="137"/>
        <item x="1040"/>
        <item x="296"/>
        <item x="1041"/>
        <item x="1039"/>
        <item x="1397"/>
        <item x="1315"/>
        <item x="1377"/>
        <item x="1658"/>
        <item x="631"/>
        <item x="1071"/>
        <item x="1780"/>
        <item x="954"/>
        <item x="1720"/>
        <item x="852"/>
        <item x="725"/>
        <item x="1678"/>
        <item x="1510"/>
        <item x="301"/>
        <item x="1840"/>
        <item x="1072"/>
        <item x="304"/>
        <item x="1026"/>
        <item x="1430"/>
        <item x="1043"/>
        <item x="375"/>
        <item x="186"/>
        <item x="362"/>
        <item x="671"/>
        <item x="1337"/>
        <item x="737"/>
        <item x="914"/>
        <item x="1116"/>
        <item x="1411"/>
        <item x="1042"/>
        <item x="848"/>
        <item x="1481"/>
        <item x="669"/>
        <item x="980"/>
        <item x="670"/>
        <item x="1077"/>
        <item x="216"/>
        <item x="123"/>
        <item x="667"/>
        <item x="368"/>
        <item x="672"/>
        <item x="142"/>
        <item x="1162"/>
        <item x="126"/>
        <item x="1216"/>
        <item x="327"/>
        <item x="635"/>
        <item x="457"/>
        <item x="1636"/>
        <item x="232"/>
        <item x="1292"/>
        <item x="1073"/>
        <item x="1437"/>
        <item x="128"/>
        <item x="138"/>
        <item x="125"/>
        <item x="1084"/>
        <item x="1667"/>
        <item x="738"/>
        <item x="1305"/>
        <item x="1801"/>
        <item x="1520"/>
        <item x="295"/>
        <item x="141"/>
        <item x="458"/>
        <item x="211"/>
        <item x="127"/>
        <item x="367"/>
        <item x="633"/>
        <item x="632"/>
        <item x="374"/>
        <item x="1117"/>
        <item x="242"/>
        <item x="1025"/>
        <item x="1398"/>
        <item x="1118"/>
        <item x="1545"/>
        <item x="124"/>
        <item x="122"/>
        <item x="795"/>
        <item x="1717"/>
        <item x="1529"/>
        <item x="636"/>
        <item x="634"/>
        <item x="1828"/>
        <item x="212"/>
        <item x="1415"/>
        <item x="1691"/>
        <item x="972"/>
        <item x="1209"/>
        <item x="1336"/>
        <item x="1329"/>
        <item x="278"/>
        <item x="1416"/>
        <item x="139"/>
        <item x="1618"/>
        <item x="602"/>
        <item x="553"/>
        <item x="1338"/>
        <item x="845"/>
        <item x="973"/>
        <item x="243"/>
        <item x="213"/>
        <item x="91"/>
        <item x="365"/>
        <item x="214"/>
        <item x="1838"/>
        <item x="1556"/>
        <item x="798"/>
        <item x="140"/>
        <item x="797"/>
        <item x="1024"/>
        <item x="1078"/>
        <item x="1480"/>
        <item x="1502"/>
        <item x="1536"/>
        <item x="673"/>
        <item x="452"/>
        <item x="1119"/>
        <item x="87"/>
        <item x="601"/>
        <item x="1751"/>
        <item x="456"/>
        <item x="1516"/>
        <item x="1434"/>
        <item x="89"/>
        <item x="1082"/>
        <item x="1081"/>
        <item x="1534"/>
        <item x="997"/>
        <item x="88"/>
        <item x="1574"/>
        <item x="603"/>
        <item x="937"/>
        <item x="215"/>
        <item x="217"/>
        <item x="915"/>
        <item x="1813"/>
        <item x="1207"/>
        <item x="90"/>
        <item x="453"/>
        <item x="912"/>
        <item x="1564"/>
        <item x="740"/>
        <item x="1741"/>
        <item x="503"/>
        <item x="1727"/>
        <item x="505"/>
        <item x="604"/>
        <item x="1433"/>
        <item x="504"/>
        <item x="606"/>
        <item x="1569"/>
        <item x="1161"/>
        <item x="502"/>
        <item x="1163"/>
        <item x="955"/>
        <item x="741"/>
        <item x="1473"/>
        <item x="1634"/>
        <item x="1405"/>
        <item x="1846"/>
        <item x="1414"/>
        <item x="507"/>
        <item x="439"/>
        <item x="1093"/>
        <item x="506"/>
        <item x="441"/>
        <item x="1092"/>
        <item x="1083"/>
        <item x="1795"/>
        <item x="1330"/>
        <item x="1364"/>
        <item x="739"/>
        <item x="1607"/>
        <item x="508"/>
        <item x="1482"/>
        <item x="440"/>
        <item x="1211"/>
        <item x="1513"/>
        <item x="1159"/>
        <item x="1770"/>
        <item x="1357"/>
        <item x="605"/>
        <item x="1164"/>
        <item x="1631"/>
        <item x="1653"/>
        <item x="455"/>
        <item x="1208"/>
        <item x="279"/>
        <item x="844"/>
        <item x="1212"/>
        <item x="1095"/>
        <item x="1542"/>
        <item x="1160"/>
        <item x="796"/>
        <item x="974"/>
        <item x="454"/>
        <item x="609"/>
        <item x="969"/>
        <item x="1819"/>
        <item x="610"/>
        <item x="1735"/>
        <item x="810"/>
        <item x="479"/>
        <item x="970"/>
        <item x="442"/>
        <item x="1445"/>
        <item x="1685"/>
        <item x="1094"/>
        <item x="956"/>
        <item x="808"/>
        <item x="958"/>
        <item x="1624"/>
        <item x="613"/>
        <item x="233"/>
        <item x="822"/>
        <item x="281"/>
        <item x="957"/>
        <item x="235"/>
        <item x="1541"/>
        <item x="280"/>
        <item x="819"/>
        <item x="612"/>
        <item x="611"/>
        <item x="1200"/>
        <item x="809"/>
        <item x="1512"/>
        <item x="608"/>
        <item x="1558"/>
        <item x="1452"/>
        <item x="58"/>
        <item x="1497"/>
        <item x="53"/>
        <item x="56"/>
        <item x="846"/>
        <item x="1788"/>
        <item x="57"/>
        <item x="283"/>
        <item x="244"/>
        <item x="946"/>
        <item x="328"/>
        <item x="688"/>
        <item x="1518"/>
        <item x="1713"/>
        <item x="1198"/>
        <item x="1080"/>
        <item x="1344"/>
        <item x="811"/>
        <item x="552"/>
        <item x="847"/>
        <item x="1079"/>
        <item x="971"/>
        <item x="1714"/>
        <item x="1346"/>
        <item x="59"/>
        <item x="1456"/>
        <item x="54"/>
        <item x="1493"/>
        <item x="236"/>
        <item x="1491"/>
        <item x="1729"/>
        <item x="444"/>
        <item x="284"/>
        <item x="1199"/>
        <item x="1096"/>
        <item x="806"/>
        <item x="1343"/>
        <item x="177"/>
        <item x="1844"/>
        <item x="47"/>
        <item x="282"/>
        <item x="807"/>
        <item x="1098"/>
        <item x="820"/>
        <item x="46"/>
        <item x="823"/>
        <item x="178"/>
        <item x="197"/>
        <item x="607"/>
        <item x="975"/>
        <item x="333"/>
        <item x="1347"/>
        <item x="332"/>
        <item x="445"/>
        <item x="1582"/>
        <item x="1815"/>
        <item x="480"/>
        <item x="234"/>
        <item x="1201"/>
        <item x="48"/>
        <item x="812"/>
        <item x="843"/>
        <item x="411"/>
        <item x="1342"/>
        <item x="947"/>
        <item x="949"/>
        <item x="67"/>
        <item x="1587"/>
        <item x="824"/>
        <item x="821"/>
        <item x="1345"/>
        <item x="943"/>
        <item x="55"/>
        <item x="689"/>
        <item x="1477"/>
        <item x="948"/>
        <item x="331"/>
        <item x="443"/>
        <item x="1783"/>
        <item x="1097"/>
        <item x="1628"/>
        <item x="1733"/>
        <item x="350"/>
        <item x="482"/>
        <item x="204"/>
        <item x="198"/>
        <item x="944"/>
        <item x="481"/>
        <item x="49"/>
        <item x="144"/>
        <item x="68"/>
        <item x="1196"/>
        <item x="50"/>
        <item x="959"/>
        <item x="237"/>
        <item x="200"/>
        <item x="322"/>
        <item x="326"/>
        <item x="1856"/>
        <item x="1384"/>
        <item x="1535"/>
        <item x="323"/>
        <item x="690"/>
        <item x="199"/>
        <item x="176"/>
        <item x="1451"/>
        <item x="205"/>
        <item x="324"/>
        <item x="1202"/>
        <item x="1784"/>
        <item x="321"/>
        <item x="51"/>
        <item x="143"/>
        <item x="1197"/>
        <item x="1621"/>
        <item x="1701"/>
        <item x="555"/>
        <item x="354"/>
        <item x="1471"/>
        <item x="960"/>
        <item x="1765"/>
        <item x="1449"/>
        <item x="325"/>
        <item x="352"/>
        <item x="691"/>
        <item x="84"/>
        <item x="945"/>
        <item x="1599"/>
        <item x="353"/>
        <item x="52"/>
        <item x="1506"/>
        <item x="203"/>
        <item x="85"/>
        <item x="1721"/>
        <item x="69"/>
        <item x="1637"/>
        <item x="1754"/>
        <item x="1798"/>
        <item x="351"/>
        <item x="379"/>
        <item x="1675"/>
        <item x="86"/>
        <item x="1616"/>
        <item x="380"/>
        <item x="376"/>
        <item x="1426"/>
        <item x="1763"/>
        <item x="1831"/>
        <item x="1064"/>
        <item x="1617"/>
        <item x="182"/>
        <item x="1762"/>
        <item x="1596"/>
        <item x="206"/>
        <item x="286"/>
        <item x="1613"/>
        <item x="1620"/>
        <item x="554"/>
        <item x="145"/>
        <item x="201"/>
        <item x="412"/>
        <item x="83"/>
        <item x="202"/>
        <item x="1597"/>
        <item x="208"/>
        <item x="1577"/>
        <item x="1697"/>
        <item x="378"/>
        <item x="1671"/>
        <item x="1063"/>
        <item x="285"/>
        <item x="179"/>
        <item x="1775"/>
        <item x="1065"/>
        <item x="377"/>
        <item x="80"/>
        <item x="1778"/>
        <item x="1062"/>
        <item x="1429"/>
        <item x="1066"/>
        <item x="512"/>
        <item x="1579"/>
        <item x="288"/>
        <item x="289"/>
        <item x="1408"/>
        <item x="768"/>
        <item x="1862"/>
        <item x="692"/>
        <item x="1779"/>
        <item x="1279"/>
        <item x="1331"/>
        <item x="1505"/>
        <item x="207"/>
        <item x="329"/>
        <item x="1409"/>
        <item x="1561"/>
        <item x="287"/>
        <item x="1368"/>
        <item x="348"/>
        <item x="680"/>
        <item x="766"/>
        <item x="678"/>
        <item x="1067"/>
        <item x="349"/>
        <item x="209"/>
        <item x="82"/>
        <item x="180"/>
        <item x="210"/>
        <item x="1789"/>
        <item x="767"/>
        <item x="1855"/>
        <item x="381"/>
        <item x="894"/>
        <item x="1749"/>
        <item x="147"/>
        <item x="81"/>
        <item x="679"/>
        <item x="146"/>
        <item x="1421"/>
        <item x="1625"/>
        <item x="1068"/>
        <item x="330"/>
        <item x="962"/>
        <item x="764"/>
        <item x="1281"/>
        <item x="1598"/>
        <item x="382"/>
        <item x="70"/>
        <item x="164"/>
        <item x="1280"/>
        <item x="893"/>
        <item x="483"/>
        <item x="694"/>
        <item x="1278"/>
        <item x="1527"/>
        <item x="1544"/>
        <item x="181"/>
        <item x="1550"/>
        <item x="1446"/>
        <item x="290"/>
        <item x="693"/>
        <item x="1276"/>
        <item x="1709"/>
        <item x="1277"/>
        <item x="619"/>
        <item x="892"/>
        <item x="1492"/>
        <item x="1365"/>
        <item x="622"/>
        <item x="895"/>
        <item x="513"/>
        <item x="1716"/>
        <item x="71"/>
        <item x="621"/>
        <item x="1420"/>
        <item x="73"/>
        <item x="1802"/>
        <item x="763"/>
        <item x="72"/>
        <item x="1787"/>
        <item x="897"/>
        <item x="625"/>
        <item x="1552"/>
        <item x="1608"/>
        <item x="961"/>
        <item x="624"/>
        <item x="620"/>
        <item x="1275"/>
        <item x="623"/>
        <item x="291"/>
        <item x="148"/>
        <item x="1468"/>
        <item x="896"/>
        <item x="1746"/>
        <item x="963"/>
        <item x="1388"/>
        <item x="556"/>
        <item x="1035"/>
        <item x="676"/>
        <item x="273"/>
        <item x="1623"/>
        <item x="1756"/>
        <item x="1333"/>
        <item x="1649"/>
        <item x="1590"/>
        <item x="1393"/>
        <item x="1450"/>
        <item x="413"/>
        <item x="1771"/>
        <item x="522"/>
        <item x="557"/>
        <item x="1794"/>
        <item x="1332"/>
        <item x="1523"/>
        <item x="274"/>
        <item x="165"/>
        <item x="964"/>
        <item x="1666"/>
        <item x="149"/>
        <item x="514"/>
        <item x="965"/>
        <item x="1034"/>
        <item x="275"/>
        <item x="765"/>
        <item x="1448"/>
        <item x="1410"/>
        <item x="762"/>
        <item x="1030"/>
        <item x="1479"/>
        <item x="1630"/>
        <item x="867"/>
        <item x="511"/>
        <item x="1251"/>
        <item x="1826"/>
        <item x="272"/>
        <item x="509"/>
        <item x="1029"/>
        <item x="150"/>
        <item x="1031"/>
        <item x="1252"/>
        <item x="515"/>
        <item x="1611"/>
        <item x="873"/>
        <item x="1774"/>
        <item x="1530"/>
        <item x="868"/>
        <item x="982"/>
        <item x="276"/>
        <item x="869"/>
        <item x="872"/>
        <item x="1257"/>
        <item x="1253"/>
        <item x="1033"/>
        <item x="674"/>
        <item x="510"/>
        <item x="166"/>
        <item x="1400"/>
        <item x="277"/>
        <item x="710"/>
        <item x="871"/>
        <item x="1478"/>
        <item x="677"/>
        <item x="1255"/>
        <item x="675"/>
        <item x="1256"/>
        <item x="271"/>
        <item x="1032"/>
        <item x="870"/>
        <item x="151"/>
        <item x="709"/>
        <item x="414"/>
        <item x="1254"/>
        <item x="257"/>
        <item x="1469"/>
        <item x="258"/>
        <item x="711"/>
        <item x="169"/>
        <item x="168"/>
        <item x="167"/>
        <item x="259"/>
        <item x="415"/>
        <item x="1723"/>
        <item x="1417"/>
        <item x="153"/>
        <item x="155"/>
        <item x="712"/>
        <item x="152"/>
        <item x="713"/>
        <item x="1835"/>
        <item x="1528"/>
        <item x="714"/>
        <item x="432"/>
        <item x="696"/>
        <item x="260"/>
        <item x="154"/>
        <item x="715"/>
        <item x="699"/>
        <item x="652"/>
        <item x="1719"/>
        <item x="695"/>
        <item x="1457"/>
        <item x="1772"/>
        <item x="697"/>
        <item x="651"/>
        <item x="1548"/>
        <item x="698"/>
        <item x="433"/>
        <item x="653"/>
        <item x="1554"/>
        <item x="156"/>
        <item x="650"/>
        <item x="261"/>
        <item x="1821"/>
        <item x="416"/>
        <item x="1496"/>
        <item x="1726"/>
        <item x="1786"/>
        <item x="262"/>
        <item x="1655"/>
        <item x="263"/>
        <item x="1609"/>
        <item x="1553"/>
        <item x="654"/>
        <item x="701"/>
        <item x="655"/>
        <item x="656"/>
        <item x="1622"/>
        <item x="1645"/>
        <item x="1470"/>
        <item x="700"/>
        <item x="1519"/>
        <item x="1810"/>
        <item x="1488"/>
        <item x="490"/>
        <item x="1348"/>
        <item x="1757"/>
        <item x="491"/>
        <item x="1724"/>
        <item x="417"/>
        <item x="1592"/>
        <item x="1100"/>
        <item x="434"/>
        <item x="102"/>
        <item x="1602"/>
        <item x="1101"/>
        <item x="438"/>
        <item x="104"/>
        <item x="1767"/>
        <item x="437"/>
        <item x="103"/>
        <item x="1472"/>
        <item x="436"/>
        <item x="492"/>
        <item x="101"/>
        <item x="435"/>
        <item x="1099"/>
        <item x="1453"/>
        <item x="231"/>
        <item x="230"/>
        <item x="1442"/>
        <item x="1425"/>
        <item x="493"/>
        <item x="1619"/>
        <item x="494"/>
        <item x="105"/>
        <item x="106"/>
        <item x="107"/>
        <item x="134"/>
        <item x="1102"/>
        <item x="129"/>
        <item x="229"/>
        <item x="1460"/>
        <item x="1103"/>
        <item x="1104"/>
        <item x="1769"/>
        <item x="135"/>
        <item x="496"/>
        <item x="1389"/>
        <item x="1642"/>
        <item x="1651"/>
        <item x="495"/>
        <item x="1606"/>
        <item x="225"/>
        <item x="226"/>
        <item x="1441"/>
        <item x="1105"/>
        <item x="1782"/>
        <item x="1836"/>
        <item x="1807"/>
        <item x="130"/>
        <item x="133"/>
        <item x="1817"/>
        <item x="1676"/>
        <item x="227"/>
        <item x="1863"/>
        <item x="228"/>
        <item x="1711"/>
        <item x="131"/>
        <item x="132"/>
        <item x="1360"/>
        <item x="1864"/>
        <item t="default"/>
      </items>
    </pivotField>
    <pivotField dataField="1" showAll="0"/>
    <pivotField dataField="1" showAll="0"/>
    <pivotField dataField="1" showAll="0"/>
  </pivotFields>
  <rowFields count="2">
    <field x="-2"/>
    <field x="1"/>
  </rowFields>
  <rowItems count="5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i="1">
      <x v="1"/>
    </i>
    <i r="1" i="1"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  <i r="1" i="1">
      <x v="7"/>
    </i>
    <i i="2">
      <x v="2"/>
    </i>
    <i r="1" i="2">
      <x/>
    </i>
    <i r="1" i="2">
      <x v="1"/>
    </i>
    <i r="1" i="2">
      <x v="2"/>
    </i>
    <i r="1" i="2">
      <x v="3"/>
    </i>
    <i r="1" i="2">
      <x v="4"/>
    </i>
    <i r="1" i="2">
      <x v="5"/>
    </i>
    <i r="1" i="2">
      <x v="6"/>
    </i>
    <i r="1" i="2">
      <x v="7"/>
    </i>
    <i i="3">
      <x v="3"/>
    </i>
    <i r="1" i="3">
      <x/>
    </i>
    <i r="1" i="3">
      <x v="1"/>
    </i>
    <i r="1" i="3">
      <x v="2"/>
    </i>
    <i r="1" i="3">
      <x v="3"/>
    </i>
    <i r="1" i="3">
      <x v="4"/>
    </i>
    <i r="1" i="3">
      <x v="5"/>
    </i>
    <i r="1" i="3">
      <x v="6"/>
    </i>
    <i r="1" i="3">
      <x v="7"/>
    </i>
    <i i="4">
      <x v="4"/>
    </i>
    <i r="1" i="4">
      <x/>
    </i>
    <i r="1" i="4">
      <x v="1"/>
    </i>
    <i r="1" i="4">
      <x v="2"/>
    </i>
    <i r="1" i="4">
      <x v="3"/>
    </i>
    <i r="1" i="4">
      <x v="4"/>
    </i>
    <i r="1" i="4">
      <x v="5"/>
    </i>
    <i r="1" i="4">
      <x v="6"/>
    </i>
    <i r="1" i="4">
      <x v="7"/>
    </i>
    <i t="grand">
      <x/>
    </i>
    <i t="grand" i="1">
      <x/>
    </i>
    <i t="grand" i="2">
      <x/>
    </i>
    <i t="grand" i="3">
      <x/>
    </i>
    <i t="grand" i="4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3" hier="-1"/>
  </pageFields>
  <dataFields count="5">
    <dataField name="Summer av Co2 (tonn)" fld="4" baseField="1" baseItem="0"/>
    <dataField name="Summer av CO (tonn)" fld="5" baseField="0" baseItem="0"/>
    <dataField name="Summer av Nox (tonn)" fld="6" baseField="0" baseItem="0"/>
    <dataField name="Summer av SO2 (tonn)" fld="7" baseField="0" baseItem="0"/>
    <dataField name="Summer av PM (tonn)" fld="8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0CFDD-2146-4DA2-8A13-C53BBF452186}">
  <dimension ref="A1:Q10"/>
  <sheetViews>
    <sheetView tabSelected="1" workbookViewId="0">
      <selection activeCell="G20" sqref="G20"/>
    </sheetView>
  </sheetViews>
  <sheetFormatPr baseColWidth="10" defaultRowHeight="15" x14ac:dyDescent="0.25"/>
  <cols>
    <col min="1" max="1" width="21" bestFit="1" customWidth="1"/>
    <col min="2" max="2" width="18.7109375" bestFit="1" customWidth="1"/>
    <col min="3" max="11" width="8.85546875" bestFit="1" customWidth="1"/>
    <col min="12" max="12" width="6" bestFit="1" customWidth="1"/>
    <col min="13" max="13" width="9.85546875" bestFit="1" customWidth="1"/>
    <col min="14" max="14" width="9" bestFit="1" customWidth="1"/>
    <col min="15" max="15" width="15.42578125" customWidth="1"/>
    <col min="16" max="16" width="9" bestFit="1" customWidth="1"/>
    <col min="17" max="17" width="15.5703125" customWidth="1"/>
    <col min="18" max="22" width="9" bestFit="1" customWidth="1"/>
    <col min="23" max="23" width="6" bestFit="1" customWidth="1"/>
    <col min="24" max="24" width="21" bestFit="1" customWidth="1"/>
    <col min="25" max="25" width="9" bestFit="1" customWidth="1"/>
    <col min="26" max="27" width="10" bestFit="1" customWidth="1"/>
    <col min="28" max="28" width="9" bestFit="1" customWidth="1"/>
    <col min="29" max="30" width="10" bestFit="1" customWidth="1"/>
    <col min="31" max="32" width="9" bestFit="1" customWidth="1"/>
    <col min="33" max="33" width="10" bestFit="1" customWidth="1"/>
    <col min="34" max="34" width="6" bestFit="1" customWidth="1"/>
    <col min="35" max="35" width="20.85546875" bestFit="1" customWidth="1"/>
    <col min="36" max="42" width="9" bestFit="1" customWidth="1"/>
    <col min="43" max="44" width="8" bestFit="1" customWidth="1"/>
    <col min="45" max="45" width="6" bestFit="1" customWidth="1"/>
    <col min="46" max="46" width="20.42578125" bestFit="1" customWidth="1"/>
    <col min="47" max="55" width="8" bestFit="1" customWidth="1"/>
    <col min="56" max="56" width="6" bestFit="1" customWidth="1"/>
    <col min="57" max="57" width="26.5703125" bestFit="1" customWidth="1"/>
    <col min="58" max="58" width="25.7109375" bestFit="1" customWidth="1"/>
    <col min="59" max="59" width="26.85546875" bestFit="1" customWidth="1"/>
    <col min="60" max="60" width="26.7109375" bestFit="1" customWidth="1"/>
    <col min="61" max="61" width="26.140625" bestFit="1" customWidth="1"/>
  </cols>
  <sheetData>
    <row r="1" spans="1:17" x14ac:dyDescent="0.25">
      <c r="A1" s="6" t="s">
        <v>26</v>
      </c>
      <c r="B1" t="s">
        <v>32</v>
      </c>
    </row>
    <row r="2" spans="1:17" x14ac:dyDescent="0.25">
      <c r="A2" s="6" t="s">
        <v>0</v>
      </c>
      <c r="B2" t="s">
        <v>32</v>
      </c>
    </row>
    <row r="4" spans="1:17" x14ac:dyDescent="0.25">
      <c r="B4" s="6" t="s">
        <v>43</v>
      </c>
    </row>
    <row r="5" spans="1:17" x14ac:dyDescent="0.25">
      <c r="A5" s="6" t="s">
        <v>49</v>
      </c>
      <c r="B5">
        <v>2012</v>
      </c>
      <c r="C5">
        <v>2013</v>
      </c>
      <c r="D5">
        <v>2014</v>
      </c>
      <c r="E5">
        <v>2015</v>
      </c>
      <c r="F5">
        <v>2016</v>
      </c>
      <c r="G5">
        <v>2017</v>
      </c>
      <c r="H5">
        <v>2018</v>
      </c>
      <c r="I5">
        <v>2019</v>
      </c>
      <c r="J5">
        <v>2020</v>
      </c>
      <c r="K5">
        <v>2021</v>
      </c>
      <c r="L5" t="s">
        <v>50</v>
      </c>
      <c r="M5" t="s">
        <v>34</v>
      </c>
      <c r="O5" t="s">
        <v>55</v>
      </c>
      <c r="Q5" t="s">
        <v>56</v>
      </c>
    </row>
    <row r="6" spans="1:17" x14ac:dyDescent="0.25">
      <c r="A6" s="12" t="s">
        <v>35</v>
      </c>
      <c r="B6" s="8">
        <v>6656042.3999999966</v>
      </c>
      <c r="C6" s="8">
        <v>6815270.3299999954</v>
      </c>
      <c r="D6" s="8">
        <v>7369474.3300000019</v>
      </c>
      <c r="E6" s="8">
        <v>7764276.3600000003</v>
      </c>
      <c r="F6" s="8">
        <v>8042656.820000004</v>
      </c>
      <c r="G6" s="8">
        <v>8384705.2199999969</v>
      </c>
      <c r="H6" s="8">
        <v>8915281.1899999995</v>
      </c>
      <c r="I6" s="8">
        <v>9403388.3499999996</v>
      </c>
      <c r="J6" s="8">
        <v>8950591.1699999999</v>
      </c>
      <c r="K6" s="8">
        <v>9156512.5699999984</v>
      </c>
      <c r="L6" s="8"/>
      <c r="M6" s="8">
        <v>81458198.73999998</v>
      </c>
      <c r="O6" s="19">
        <f>(GETPIVOTDATA("Summer av Co2 (tonn)",$A$4,"År",2021)-GETPIVOTDATA("Summer av Co2 (tonn)",$A$4,"År",2020))*100/GETPIVOTDATA("Summer av Co2 (tonn)",$A$4,"År",2020)</f>
        <v>2.3006458019241482</v>
      </c>
      <c r="Q6" s="19">
        <f>(GETPIVOTDATA("Summer av Co2 (tonn)",$A$4,"År",2021)-GETPIVOTDATA("Summer av Co2 (tonn)",$A$4,"År",2016))*100/GETPIVOTDATA("Summer av Co2 (tonn)",$A$4,"År",2016)</f>
        <v>13.849350717416211</v>
      </c>
    </row>
    <row r="7" spans="1:17" x14ac:dyDescent="0.25">
      <c r="A7" s="12" t="s">
        <v>36</v>
      </c>
      <c r="B7" s="8">
        <v>15498.120000000003</v>
      </c>
      <c r="C7" s="8">
        <v>15868.260000000002</v>
      </c>
      <c r="D7" s="8">
        <v>17160.80000000001</v>
      </c>
      <c r="E7" s="8">
        <v>18020.069999999992</v>
      </c>
      <c r="F7" s="8">
        <v>17651.609999999993</v>
      </c>
      <c r="G7" s="8">
        <v>18422.590000000004</v>
      </c>
      <c r="H7" s="8">
        <v>19633.810000000009</v>
      </c>
      <c r="I7" s="8">
        <v>20733.729999999985</v>
      </c>
      <c r="J7" s="8">
        <v>19373.369999999992</v>
      </c>
      <c r="K7" s="8">
        <v>19957.069999999996</v>
      </c>
      <c r="L7" s="8"/>
      <c r="M7" s="8">
        <v>182319.43</v>
      </c>
      <c r="O7" s="19">
        <f>(GETPIVOTDATA("Summer av CO (tonn)",$A$4,"År",2021)-GETPIVOTDATA("Summer av CO (tonn)",$A$4,"År",2020))*100/GETPIVOTDATA("Summer av CO (tonn)",$A$4,"År",2020)</f>
        <v>3.0128986335366776</v>
      </c>
      <c r="Q7" s="19">
        <f>(GETPIVOTDATA("Summer av CO (tonn)",$A$4,"År",2021)-GETPIVOTDATA("Summer av CO (tonn)",$A$4,"År",2016))*100/GETPIVOTDATA("Summer av CO (tonn)",$A$4,"År",2016)</f>
        <v>13.060904925952952</v>
      </c>
    </row>
    <row r="8" spans="1:17" x14ac:dyDescent="0.25">
      <c r="A8" s="12" t="s">
        <v>37</v>
      </c>
      <c r="B8" s="8">
        <v>115656.4</v>
      </c>
      <c r="C8" s="8">
        <v>118899.90000000007</v>
      </c>
      <c r="D8" s="8">
        <v>127795.74999999999</v>
      </c>
      <c r="E8" s="8">
        <v>133220.22999999998</v>
      </c>
      <c r="F8" s="8">
        <v>131239.8000000001</v>
      </c>
      <c r="G8" s="8">
        <v>137900.06000000006</v>
      </c>
      <c r="H8" s="8">
        <v>149093.21000000002</v>
      </c>
      <c r="I8" s="8">
        <v>159839.10000000006</v>
      </c>
      <c r="J8" s="8">
        <v>144954.29999999996</v>
      </c>
      <c r="K8" s="8">
        <v>149843.76999999984</v>
      </c>
      <c r="L8" s="8"/>
      <c r="M8" s="8">
        <v>1368442.52</v>
      </c>
      <c r="O8" s="19">
        <f>(GETPIVOTDATA("Summer av Nox (tonn)",$A$4,"År",2021)-GETPIVOTDATA("Summer av Nox (tonn)",$A$4,"År",2020))*100/GETPIVOTDATA("Summer av Nox (tonn)",$A$4,"År",2020)</f>
        <v>3.3731113875199883</v>
      </c>
      <c r="Q8" s="19">
        <f>(GETPIVOTDATA("Summer av Nox (tonn)",$A$4,"År",2021)-GETPIVOTDATA("Summer av Nox (tonn)",$A$4,"År",2016))*100/GETPIVOTDATA("Summer av Nox (tonn)",$A$4,"År",2016)</f>
        <v>14.175554976462722</v>
      </c>
    </row>
    <row r="9" spans="1:17" x14ac:dyDescent="0.25">
      <c r="A9" s="12" t="s">
        <v>38</v>
      </c>
      <c r="B9" s="8">
        <v>12847.060000000001</v>
      </c>
      <c r="C9" s="8">
        <v>13343.840000000011</v>
      </c>
      <c r="D9" s="8">
        <v>14088.86</v>
      </c>
      <c r="E9" s="8">
        <v>14487.170000000004</v>
      </c>
      <c r="F9" s="8">
        <v>15700.119999999995</v>
      </c>
      <c r="G9" s="8">
        <v>16829.509999999998</v>
      </c>
      <c r="H9" s="8">
        <v>19177.470000000005</v>
      </c>
      <c r="I9" s="8">
        <v>21712.439999999981</v>
      </c>
      <c r="J9" s="8">
        <v>9581.8799999999992</v>
      </c>
      <c r="K9" s="8">
        <v>9665.0000000000018</v>
      </c>
      <c r="L9" s="8"/>
      <c r="M9" s="8">
        <v>147433.35</v>
      </c>
      <c r="O9" s="19">
        <f>(GETPIVOTDATA("Summer av SO2 (tonn)",$A$4,"År",2021)-GETPIVOTDATA("Summer av SO2 (tonn)",$A$4,"År",2020))*100/GETPIVOTDATA("Summer av SO2 (tonn)",$A$4,"År",2020)</f>
        <v>0.86747068424988238</v>
      </c>
      <c r="Q9" s="19">
        <f>(GETPIVOTDATA("Summer av SO2 (tonn)",$A$4,"År",2021)-GETPIVOTDATA("Summer av SO2 (tonn)",$A$4,"År",2016))*100/GETPIVOTDATA("Summer av SO2 (tonn)",$A$4,"År",2016)</f>
        <v>-38.43996096845116</v>
      </c>
    </row>
    <row r="10" spans="1:17" x14ac:dyDescent="0.25">
      <c r="A10" s="12" t="s">
        <v>39</v>
      </c>
      <c r="B10" s="8">
        <v>6140.0199999999968</v>
      </c>
      <c r="C10" s="8">
        <v>6343.45</v>
      </c>
      <c r="D10" s="8">
        <v>6674.0200000000013</v>
      </c>
      <c r="E10" s="8">
        <v>6852.730000000005</v>
      </c>
      <c r="F10" s="8">
        <v>7238.529999999997</v>
      </c>
      <c r="G10" s="8">
        <v>7745.0100000000039</v>
      </c>
      <c r="H10" s="8">
        <v>8645.89</v>
      </c>
      <c r="I10" s="8">
        <v>9542.9899999999852</v>
      </c>
      <c r="J10" s="8">
        <v>8358.0600000000013</v>
      </c>
      <c r="K10" s="8">
        <v>8635.6200000000008</v>
      </c>
      <c r="L10" s="8"/>
      <c r="M10" s="8">
        <v>76176.319999999978</v>
      </c>
      <c r="O10" s="19">
        <f>(GETPIVOTDATA("Summer av PM (tonn)",$A$4,"År",2021)-GETPIVOTDATA("Summer av PM (tonn)",$A$4,"År",2020))*100/GETPIVOTDATA("Summer av PM (tonn)",$A$4,"År",2020)</f>
        <v>3.3208663254391504</v>
      </c>
      <c r="Q10" s="19">
        <f>(GETPIVOTDATA("Summer av PM (tonn)",$A$4,"År",2021)-GETPIVOTDATA("Summer av PM (tonn)",$A$4,"År",2016))*100/GETPIVOTDATA("Summer av PM (tonn)",$A$4,"År",2016)</f>
        <v>19.300742001483787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3A727-FEAA-4D8F-BB5E-878889AA7A5D}">
  <dimension ref="A2:Q95"/>
  <sheetViews>
    <sheetView topLeftCell="A67" workbookViewId="0">
      <selection activeCell="Q83" sqref="Q83"/>
    </sheetView>
  </sheetViews>
  <sheetFormatPr baseColWidth="10" defaultRowHeight="15" x14ac:dyDescent="0.25"/>
  <cols>
    <col min="1" max="1" width="31.85546875" bestFit="1" customWidth="1"/>
    <col min="2" max="2" width="18.7109375" bestFit="1" customWidth="1"/>
    <col min="3" max="11" width="8.85546875" bestFit="1" customWidth="1"/>
    <col min="12" max="12" width="6" bestFit="1" customWidth="1"/>
    <col min="13" max="13" width="9.85546875" bestFit="1" customWidth="1"/>
    <col min="14" max="14" width="9" bestFit="1" customWidth="1"/>
    <col min="15" max="15" width="15.42578125" customWidth="1"/>
    <col min="16" max="16" width="9" bestFit="1" customWidth="1"/>
    <col min="17" max="17" width="15.5703125" customWidth="1"/>
    <col min="18" max="22" width="9" bestFit="1" customWidth="1"/>
    <col min="23" max="23" width="6" bestFit="1" customWidth="1"/>
    <col min="24" max="24" width="21" bestFit="1" customWidth="1"/>
    <col min="25" max="25" width="9" bestFit="1" customWidth="1"/>
    <col min="26" max="27" width="10" bestFit="1" customWidth="1"/>
    <col min="28" max="28" width="9" bestFit="1" customWidth="1"/>
    <col min="29" max="30" width="10" bestFit="1" customWidth="1"/>
    <col min="31" max="32" width="9" bestFit="1" customWidth="1"/>
    <col min="33" max="33" width="10" bestFit="1" customWidth="1"/>
    <col min="34" max="34" width="6" bestFit="1" customWidth="1"/>
    <col min="35" max="35" width="20.85546875" bestFit="1" customWidth="1"/>
    <col min="36" max="42" width="9" bestFit="1" customWidth="1"/>
    <col min="43" max="44" width="8" bestFit="1" customWidth="1"/>
    <col min="45" max="45" width="6" bestFit="1" customWidth="1"/>
    <col min="46" max="46" width="20.42578125" bestFit="1" customWidth="1"/>
    <col min="47" max="55" width="8" bestFit="1" customWidth="1"/>
    <col min="56" max="56" width="6" bestFit="1" customWidth="1"/>
    <col min="57" max="57" width="26.5703125" bestFit="1" customWidth="1"/>
    <col min="58" max="58" width="25.7109375" bestFit="1" customWidth="1"/>
    <col min="59" max="59" width="26.85546875" bestFit="1" customWidth="1"/>
    <col min="60" max="60" width="26.7109375" bestFit="1" customWidth="1"/>
    <col min="61" max="61" width="26.140625" bestFit="1" customWidth="1"/>
  </cols>
  <sheetData>
    <row r="2" spans="1:17" x14ac:dyDescent="0.25">
      <c r="A2" s="6" t="s">
        <v>26</v>
      </c>
      <c r="B2" t="s">
        <v>32</v>
      </c>
    </row>
    <row r="4" spans="1:17" x14ac:dyDescent="0.25">
      <c r="B4" s="6" t="s">
        <v>43</v>
      </c>
    </row>
    <row r="5" spans="1:17" x14ac:dyDescent="0.25">
      <c r="A5" s="6" t="s">
        <v>33</v>
      </c>
      <c r="B5">
        <v>2012</v>
      </c>
      <c r="C5">
        <v>2013</v>
      </c>
      <c r="D5">
        <v>2014</v>
      </c>
      <c r="E5">
        <v>2015</v>
      </c>
      <c r="F5">
        <v>2016</v>
      </c>
      <c r="G5">
        <v>2017</v>
      </c>
      <c r="H5">
        <v>2018</v>
      </c>
      <c r="I5">
        <v>2019</v>
      </c>
      <c r="J5">
        <v>2020</v>
      </c>
      <c r="K5">
        <v>2021</v>
      </c>
      <c r="L5" t="s">
        <v>50</v>
      </c>
      <c r="M5" t="s">
        <v>34</v>
      </c>
    </row>
    <row r="6" spans="1:17" x14ac:dyDescent="0.25">
      <c r="A6" s="12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O6" s="19"/>
      <c r="Q6" s="19"/>
    </row>
    <row r="7" spans="1:17" x14ac:dyDescent="0.25">
      <c r="A7" s="16" t="s">
        <v>10</v>
      </c>
      <c r="B7" s="8">
        <v>592948.97</v>
      </c>
      <c r="C7" s="8">
        <v>610088.00000000012</v>
      </c>
      <c r="D7" s="8">
        <v>616824.39</v>
      </c>
      <c r="E7" s="8">
        <v>562381.93999999994</v>
      </c>
      <c r="F7" s="8">
        <v>578070.17999999993</v>
      </c>
      <c r="G7" s="8">
        <v>631856.34</v>
      </c>
      <c r="H7" s="8">
        <v>628466.14</v>
      </c>
      <c r="I7" s="8">
        <v>598898.7699999999</v>
      </c>
      <c r="J7" s="8">
        <v>539028.59</v>
      </c>
      <c r="K7" s="8">
        <v>562265.68000000005</v>
      </c>
      <c r="L7" s="8"/>
      <c r="M7" s="8">
        <v>5920828.9999999991</v>
      </c>
      <c r="O7" s="19"/>
      <c r="Q7" s="19"/>
    </row>
    <row r="8" spans="1:17" x14ac:dyDescent="0.25">
      <c r="A8" s="16" t="s">
        <v>8</v>
      </c>
      <c r="B8" s="8">
        <v>486223.80999999994</v>
      </c>
      <c r="C8" s="8">
        <v>462729.92999999993</v>
      </c>
      <c r="D8" s="8">
        <v>415230.15000000008</v>
      </c>
      <c r="E8" s="8">
        <v>469251.35000000003</v>
      </c>
      <c r="F8" s="8">
        <v>479831.47000000003</v>
      </c>
      <c r="G8" s="8">
        <v>521296.42</v>
      </c>
      <c r="H8" s="8">
        <v>516091.91</v>
      </c>
      <c r="I8" s="8">
        <v>482327.12999999995</v>
      </c>
      <c r="J8" s="8">
        <v>424338.20000000013</v>
      </c>
      <c r="K8" s="8">
        <v>408580.99</v>
      </c>
      <c r="L8" s="8"/>
      <c r="M8" s="8">
        <v>4665901.3600000003</v>
      </c>
      <c r="O8" s="19"/>
      <c r="Q8" s="19"/>
    </row>
    <row r="9" spans="1:17" x14ac:dyDescent="0.25">
      <c r="A9" s="16" t="s">
        <v>12</v>
      </c>
      <c r="B9" s="8">
        <v>105451.36</v>
      </c>
      <c r="C9" s="8">
        <v>109601.55999999998</v>
      </c>
      <c r="D9" s="8">
        <v>116359.65</v>
      </c>
      <c r="E9" s="8">
        <v>131977.12999999998</v>
      </c>
      <c r="F9" s="8">
        <v>134587.90999999997</v>
      </c>
      <c r="G9" s="8">
        <v>151314.32</v>
      </c>
      <c r="H9" s="8">
        <v>149926.94999999998</v>
      </c>
      <c r="I9" s="8">
        <v>146579.80000000002</v>
      </c>
      <c r="J9" s="8">
        <v>138248.24</v>
      </c>
      <c r="K9" s="8">
        <v>139168.28</v>
      </c>
      <c r="L9" s="8"/>
      <c r="M9" s="8">
        <v>1323215.2</v>
      </c>
      <c r="O9" s="19"/>
      <c r="Q9" s="19"/>
    </row>
    <row r="10" spans="1:17" x14ac:dyDescent="0.25">
      <c r="A10" s="16" t="s">
        <v>19</v>
      </c>
      <c r="B10" s="8">
        <v>352545.82999999996</v>
      </c>
      <c r="C10" s="8">
        <v>364910.46</v>
      </c>
      <c r="D10" s="8">
        <v>432642.44</v>
      </c>
      <c r="E10" s="8">
        <v>447885.2</v>
      </c>
      <c r="F10" s="8">
        <v>493802.04</v>
      </c>
      <c r="G10" s="8">
        <v>564585.15999999992</v>
      </c>
      <c r="H10" s="8">
        <v>542128.49</v>
      </c>
      <c r="I10" s="8">
        <v>584141.53</v>
      </c>
      <c r="J10" s="8">
        <v>665081.00000000012</v>
      </c>
      <c r="K10" s="8">
        <v>691301.39999999991</v>
      </c>
      <c r="L10" s="8"/>
      <c r="M10" s="8">
        <v>5139023.5500000007</v>
      </c>
      <c r="O10" s="19"/>
      <c r="Q10" s="19"/>
    </row>
    <row r="11" spans="1:17" x14ac:dyDescent="0.25">
      <c r="A11" s="16" t="s">
        <v>22</v>
      </c>
      <c r="B11" s="8">
        <v>382768.75000000006</v>
      </c>
      <c r="C11" s="8">
        <v>416452.06999999995</v>
      </c>
      <c r="D11" s="8">
        <v>396315.55000000005</v>
      </c>
      <c r="E11" s="8">
        <v>381969.87</v>
      </c>
      <c r="F11" s="8">
        <v>411148.65</v>
      </c>
      <c r="G11" s="8">
        <v>502678.68</v>
      </c>
      <c r="H11" s="8">
        <v>558181.93000000005</v>
      </c>
      <c r="I11" s="8">
        <v>617996.21</v>
      </c>
      <c r="J11" s="8">
        <v>124939.03</v>
      </c>
      <c r="K11" s="8">
        <v>137486.99</v>
      </c>
      <c r="L11" s="8"/>
      <c r="M11" s="8">
        <v>3929937.7300000004</v>
      </c>
    </row>
    <row r="12" spans="1:17" x14ac:dyDescent="0.25">
      <c r="A12" s="16" t="s">
        <v>18</v>
      </c>
      <c r="B12" s="8">
        <v>807670.69</v>
      </c>
      <c r="C12" s="8">
        <v>776792.88</v>
      </c>
      <c r="D12" s="8">
        <v>838955.19</v>
      </c>
      <c r="E12" s="8">
        <v>880203.6</v>
      </c>
      <c r="F12" s="8">
        <v>882417.24</v>
      </c>
      <c r="G12" s="8">
        <v>894139.48</v>
      </c>
      <c r="H12" s="8">
        <v>927197.17</v>
      </c>
      <c r="I12" s="8">
        <v>922061.51000000013</v>
      </c>
      <c r="J12" s="8">
        <v>1032970.32</v>
      </c>
      <c r="K12" s="8">
        <v>997718.9</v>
      </c>
      <c r="L12" s="8"/>
      <c r="M12" s="8">
        <v>8960126.9800000004</v>
      </c>
    </row>
    <row r="13" spans="1:17" x14ac:dyDescent="0.25">
      <c r="A13" s="16" t="s">
        <v>9</v>
      </c>
      <c r="B13" s="8">
        <v>227042.81</v>
      </c>
      <c r="C13" s="8">
        <v>215764.39</v>
      </c>
      <c r="D13" s="8">
        <v>225649.02000000002</v>
      </c>
      <c r="E13" s="8">
        <v>255744.41999999998</v>
      </c>
      <c r="F13" s="8">
        <v>261896.88</v>
      </c>
      <c r="G13" s="8">
        <v>287959.34999999998</v>
      </c>
      <c r="H13" s="8">
        <v>660798.70000000007</v>
      </c>
      <c r="I13" s="8">
        <v>1073511.1399999999</v>
      </c>
      <c r="J13" s="8">
        <v>1057679.93</v>
      </c>
      <c r="K13" s="8">
        <v>1016610.2200000002</v>
      </c>
      <c r="L13" s="8"/>
      <c r="M13" s="8">
        <v>5282656.8599999994</v>
      </c>
    </row>
    <row r="14" spans="1:17" x14ac:dyDescent="0.25">
      <c r="A14" s="16" t="s">
        <v>11</v>
      </c>
      <c r="B14" s="8">
        <v>691319.4700000002</v>
      </c>
      <c r="C14" s="8">
        <v>681486.12000000011</v>
      </c>
      <c r="D14" s="8">
        <v>712586.7699999999</v>
      </c>
      <c r="E14" s="8">
        <v>732731.75</v>
      </c>
      <c r="F14" s="8">
        <v>840694.21999999986</v>
      </c>
      <c r="G14" s="8">
        <v>848952.59</v>
      </c>
      <c r="H14" s="8">
        <v>812375.36</v>
      </c>
      <c r="I14" s="8">
        <v>787191.56</v>
      </c>
      <c r="J14" s="8">
        <v>748825.29999999981</v>
      </c>
      <c r="K14" s="8">
        <v>761304.58</v>
      </c>
      <c r="L14" s="8"/>
      <c r="M14" s="8">
        <v>7617467.7199999997</v>
      </c>
    </row>
    <row r="15" spans="1:17" x14ac:dyDescent="0.25">
      <c r="A15" s="16" t="s">
        <v>15</v>
      </c>
      <c r="B15" s="8">
        <v>909259</v>
      </c>
      <c r="C15" s="8">
        <v>967366.53999999992</v>
      </c>
      <c r="D15" s="8">
        <v>1131209.32</v>
      </c>
      <c r="E15" s="8">
        <v>1226562.55</v>
      </c>
      <c r="F15" s="8">
        <v>949606.05</v>
      </c>
      <c r="G15" s="8">
        <v>898478.41999999993</v>
      </c>
      <c r="H15" s="8">
        <v>897078.79</v>
      </c>
      <c r="I15" s="8">
        <v>868228.61999999988</v>
      </c>
      <c r="J15" s="8">
        <v>931662.15</v>
      </c>
      <c r="K15" s="8">
        <v>932687.63</v>
      </c>
      <c r="L15" s="8"/>
      <c r="M15" s="8">
        <v>9712139.0700000003</v>
      </c>
    </row>
    <row r="16" spans="1:17" x14ac:dyDescent="0.25">
      <c r="A16" s="16" t="s">
        <v>20</v>
      </c>
      <c r="B16" s="8">
        <v>117786.48000000001</v>
      </c>
      <c r="C16" s="8">
        <v>111507.71999999997</v>
      </c>
      <c r="D16" s="8">
        <v>89434.61000000003</v>
      </c>
      <c r="E16" s="8">
        <v>66560.270000000019</v>
      </c>
      <c r="F16" s="8">
        <v>78616.12000000001</v>
      </c>
      <c r="G16" s="8">
        <v>73867.220000000016</v>
      </c>
      <c r="H16" s="8">
        <v>80347.45</v>
      </c>
      <c r="I16" s="8">
        <v>67893.91</v>
      </c>
      <c r="J16" s="8">
        <v>60789.18</v>
      </c>
      <c r="K16" s="8">
        <v>63349.16</v>
      </c>
      <c r="L16" s="8"/>
      <c r="M16" s="8">
        <v>810152.12000000011</v>
      </c>
    </row>
    <row r="17" spans="1:13" x14ac:dyDescent="0.25">
      <c r="A17" s="16" t="s">
        <v>17</v>
      </c>
      <c r="B17" s="8">
        <v>448017.67000000004</v>
      </c>
      <c r="C17" s="8">
        <v>520477.07000000007</v>
      </c>
      <c r="D17" s="8">
        <v>631805.0199999999</v>
      </c>
      <c r="E17" s="8">
        <v>664211.97</v>
      </c>
      <c r="F17" s="8">
        <v>780594.71000000008</v>
      </c>
      <c r="G17" s="8">
        <v>863870.85000000009</v>
      </c>
      <c r="H17" s="8">
        <v>936457.11</v>
      </c>
      <c r="I17" s="8">
        <v>1019983.2899999999</v>
      </c>
      <c r="J17" s="8">
        <v>1096268.3099999998</v>
      </c>
      <c r="K17" s="8">
        <v>1332345.55</v>
      </c>
      <c r="L17" s="8"/>
      <c r="M17" s="8">
        <v>8294031.5499999998</v>
      </c>
    </row>
    <row r="18" spans="1:13" x14ac:dyDescent="0.25">
      <c r="A18" s="16" t="s">
        <v>16</v>
      </c>
      <c r="B18" s="8">
        <v>273722.88</v>
      </c>
      <c r="C18" s="8">
        <v>259560.89</v>
      </c>
      <c r="D18" s="8">
        <v>317215.13</v>
      </c>
      <c r="E18" s="8">
        <v>373622.54000000004</v>
      </c>
      <c r="F18" s="8">
        <v>429765.63</v>
      </c>
      <c r="G18" s="8">
        <v>420106.70999999996</v>
      </c>
      <c r="H18" s="8">
        <v>463344.62999999995</v>
      </c>
      <c r="I18" s="8">
        <v>482499.42999999993</v>
      </c>
      <c r="J18" s="8">
        <v>539160.12999999989</v>
      </c>
      <c r="K18" s="8">
        <v>456153.05000000005</v>
      </c>
      <c r="L18" s="8"/>
      <c r="M18" s="8">
        <v>4015151.0199999996</v>
      </c>
    </row>
    <row r="19" spans="1:13" x14ac:dyDescent="0.25">
      <c r="A19" s="16" t="s">
        <v>21</v>
      </c>
      <c r="B19" s="8">
        <v>1053105.1100000001</v>
      </c>
      <c r="C19" s="8">
        <v>1115550.2200000002</v>
      </c>
      <c r="D19" s="8">
        <v>1233918.73</v>
      </c>
      <c r="E19" s="8">
        <v>1370383.85</v>
      </c>
      <c r="F19" s="8">
        <v>1503154.19</v>
      </c>
      <c r="G19" s="8">
        <v>1504620.52</v>
      </c>
      <c r="H19" s="8">
        <v>1502290.5</v>
      </c>
      <c r="I19" s="8">
        <v>1515333.39</v>
      </c>
      <c r="J19" s="8">
        <v>1336634.6700000002</v>
      </c>
      <c r="K19" s="8">
        <v>1405478.38</v>
      </c>
      <c r="L19" s="8"/>
      <c r="M19" s="8">
        <v>13540469.559999999</v>
      </c>
    </row>
    <row r="20" spans="1:13" x14ac:dyDescent="0.25">
      <c r="A20" s="16" t="s">
        <v>14</v>
      </c>
      <c r="B20" s="8">
        <v>122948.88999999998</v>
      </c>
      <c r="C20" s="8">
        <v>115427.23999999999</v>
      </c>
      <c r="D20" s="8">
        <v>126250.20000000003</v>
      </c>
      <c r="E20" s="8">
        <v>108354.15</v>
      </c>
      <c r="F20" s="8">
        <v>113724.87</v>
      </c>
      <c r="G20" s="8">
        <v>114987.75000000001</v>
      </c>
      <c r="H20" s="8">
        <v>117972.03000000003</v>
      </c>
      <c r="I20" s="8">
        <v>110684.83</v>
      </c>
      <c r="J20" s="8">
        <v>94018.18</v>
      </c>
      <c r="K20" s="8">
        <v>97477.580000000016</v>
      </c>
      <c r="L20" s="8"/>
      <c r="M20" s="8">
        <v>1121845.72</v>
      </c>
    </row>
    <row r="21" spans="1:13" x14ac:dyDescent="0.25">
      <c r="A21" s="16" t="s">
        <v>13</v>
      </c>
      <c r="B21" s="8">
        <v>85230.68</v>
      </c>
      <c r="C21" s="8">
        <v>87555.24</v>
      </c>
      <c r="D21" s="8">
        <v>85078.159999999974</v>
      </c>
      <c r="E21" s="8">
        <v>92435.77</v>
      </c>
      <c r="F21" s="8">
        <v>104746.65999999999</v>
      </c>
      <c r="G21" s="8">
        <v>105991.40999999999</v>
      </c>
      <c r="H21" s="8">
        <v>122624.03</v>
      </c>
      <c r="I21" s="8">
        <v>126057.23000000001</v>
      </c>
      <c r="J21" s="8">
        <v>160947.94</v>
      </c>
      <c r="K21" s="8">
        <v>154584.17999999996</v>
      </c>
      <c r="L21" s="8"/>
      <c r="M21" s="8">
        <v>1125251.2999999998</v>
      </c>
    </row>
    <row r="22" spans="1:13" x14ac:dyDescent="0.25">
      <c r="A22" s="16" t="s">
        <v>50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5">
      <c r="A23" s="12" t="s">
        <v>36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5">
      <c r="A24" s="16" t="s">
        <v>10</v>
      </c>
      <c r="B24" s="8">
        <v>1374.1399999999996</v>
      </c>
      <c r="C24" s="8">
        <v>1413.6899999999996</v>
      </c>
      <c r="D24" s="8">
        <v>1429.13</v>
      </c>
      <c r="E24" s="8">
        <v>1302.1599999999999</v>
      </c>
      <c r="F24" s="8">
        <v>1322.4700000000003</v>
      </c>
      <c r="G24" s="8">
        <v>1445.21</v>
      </c>
      <c r="H24" s="8">
        <v>1434.9400000000003</v>
      </c>
      <c r="I24" s="8">
        <v>1369.2199999999998</v>
      </c>
      <c r="J24" s="8">
        <v>1229.1699999999998</v>
      </c>
      <c r="K24" s="8">
        <v>1283.69</v>
      </c>
      <c r="L24" s="8"/>
      <c r="M24" s="8">
        <v>13603.82</v>
      </c>
    </row>
    <row r="25" spans="1:13" x14ac:dyDescent="0.25">
      <c r="A25" s="16" t="s">
        <v>8</v>
      </c>
      <c r="B25" s="8">
        <v>1129.9600000000003</v>
      </c>
      <c r="C25" s="8">
        <v>1075.2799999999997</v>
      </c>
      <c r="D25" s="8">
        <v>965.26</v>
      </c>
      <c r="E25" s="8">
        <v>1087.97</v>
      </c>
      <c r="F25" s="8">
        <v>1072.18</v>
      </c>
      <c r="G25" s="8">
        <v>1160.48</v>
      </c>
      <c r="H25" s="8">
        <v>1156.1199999999999</v>
      </c>
      <c r="I25" s="8">
        <v>1077.32</v>
      </c>
      <c r="J25" s="8">
        <v>942.81999999999994</v>
      </c>
      <c r="K25" s="8">
        <v>908.88999999999987</v>
      </c>
      <c r="L25" s="8"/>
      <c r="M25" s="8">
        <v>10576.28</v>
      </c>
    </row>
    <row r="26" spans="1:13" x14ac:dyDescent="0.25">
      <c r="A26" s="16" t="s">
        <v>12</v>
      </c>
      <c r="B26" s="8">
        <v>245.66</v>
      </c>
      <c r="C26" s="8">
        <v>255.43</v>
      </c>
      <c r="D26" s="8">
        <v>271.19000000000005</v>
      </c>
      <c r="E26" s="8">
        <v>305.44000000000005</v>
      </c>
      <c r="F26" s="8">
        <v>283.47000000000003</v>
      </c>
      <c r="G26" s="8">
        <v>321.02000000000004</v>
      </c>
      <c r="H26" s="8">
        <v>316.00000000000006</v>
      </c>
      <c r="I26" s="8">
        <v>310.18</v>
      </c>
      <c r="J26" s="8">
        <v>293.24999999999994</v>
      </c>
      <c r="K26" s="8">
        <v>296.36</v>
      </c>
      <c r="L26" s="8"/>
      <c r="M26" s="8">
        <v>2898.0000000000005</v>
      </c>
    </row>
    <row r="27" spans="1:13" x14ac:dyDescent="0.25">
      <c r="A27" s="16" t="s">
        <v>19</v>
      </c>
      <c r="B27" s="8">
        <v>817.96</v>
      </c>
      <c r="C27" s="8">
        <v>846.43000000000006</v>
      </c>
      <c r="D27" s="8">
        <v>1003.58</v>
      </c>
      <c r="E27" s="8">
        <v>1036.74</v>
      </c>
      <c r="F27" s="8">
        <v>1108.6300000000001</v>
      </c>
      <c r="G27" s="8">
        <v>1273.4199999999998</v>
      </c>
      <c r="H27" s="8">
        <v>1225.29</v>
      </c>
      <c r="I27" s="8">
        <v>1330.7600000000002</v>
      </c>
      <c r="J27" s="8">
        <v>1389.1799999999998</v>
      </c>
      <c r="K27" s="8">
        <v>1471.28</v>
      </c>
      <c r="L27" s="8"/>
      <c r="M27" s="8">
        <v>11503.270000000002</v>
      </c>
    </row>
    <row r="28" spans="1:13" x14ac:dyDescent="0.25">
      <c r="A28" s="16" t="s">
        <v>22</v>
      </c>
      <c r="B28" s="8">
        <v>887.16000000000008</v>
      </c>
      <c r="C28" s="8">
        <v>965.21</v>
      </c>
      <c r="D28" s="8">
        <v>918.76999999999987</v>
      </c>
      <c r="E28" s="8">
        <v>885.35000000000025</v>
      </c>
      <c r="F28" s="8">
        <v>914.46</v>
      </c>
      <c r="G28" s="8">
        <v>1124.1499999999999</v>
      </c>
      <c r="H28" s="8">
        <v>1242.9399999999998</v>
      </c>
      <c r="I28" s="8">
        <v>1365.23</v>
      </c>
      <c r="J28" s="8">
        <v>202.82</v>
      </c>
      <c r="K28" s="8">
        <v>232.72</v>
      </c>
      <c r="L28" s="8"/>
      <c r="M28" s="8">
        <v>8738.81</v>
      </c>
    </row>
    <row r="29" spans="1:13" x14ac:dyDescent="0.25">
      <c r="A29" s="16" t="s">
        <v>18</v>
      </c>
      <c r="B29" s="8">
        <v>1885.42</v>
      </c>
      <c r="C29" s="8">
        <v>1813.3300000000002</v>
      </c>
      <c r="D29" s="8">
        <v>1958.4499999999998</v>
      </c>
      <c r="E29" s="8">
        <v>2053.6800000000003</v>
      </c>
      <c r="F29" s="8">
        <v>2053.9199999999996</v>
      </c>
      <c r="G29" s="8">
        <v>2081.1000000000004</v>
      </c>
      <c r="H29" s="8">
        <v>2158.4100000000003</v>
      </c>
      <c r="I29" s="8">
        <v>2143.67</v>
      </c>
      <c r="J29" s="8">
        <v>2391.6400000000003</v>
      </c>
      <c r="K29" s="8">
        <v>2313.4499999999998</v>
      </c>
      <c r="L29" s="8"/>
      <c r="M29" s="8">
        <v>20853.07</v>
      </c>
    </row>
    <row r="30" spans="1:13" x14ac:dyDescent="0.25">
      <c r="A30" s="16" t="s">
        <v>9</v>
      </c>
      <c r="B30" s="8">
        <v>528.01</v>
      </c>
      <c r="C30" s="8">
        <v>501.68999999999988</v>
      </c>
      <c r="D30" s="8">
        <v>524.38000000000011</v>
      </c>
      <c r="E30" s="8">
        <v>591.99</v>
      </c>
      <c r="F30" s="8">
        <v>581.13999999999987</v>
      </c>
      <c r="G30" s="8">
        <v>632.02</v>
      </c>
      <c r="H30" s="8">
        <v>1489.95</v>
      </c>
      <c r="I30" s="8">
        <v>2441.1299999999997</v>
      </c>
      <c r="J30" s="8">
        <v>2420.12</v>
      </c>
      <c r="K30" s="8">
        <v>2333.08</v>
      </c>
      <c r="L30" s="8"/>
      <c r="M30" s="8">
        <v>12043.51</v>
      </c>
    </row>
    <row r="31" spans="1:13" x14ac:dyDescent="0.25">
      <c r="A31" s="16" t="s">
        <v>11</v>
      </c>
      <c r="B31" s="8">
        <v>1613.8100000000004</v>
      </c>
      <c r="C31" s="8">
        <v>1590.8499999999997</v>
      </c>
      <c r="D31" s="8">
        <v>1663.4399999999998</v>
      </c>
      <c r="E31" s="8">
        <v>1709.7299999999998</v>
      </c>
      <c r="F31" s="8">
        <v>1948.6</v>
      </c>
      <c r="G31" s="8">
        <v>1965.4999999999998</v>
      </c>
      <c r="H31" s="8">
        <v>1880.73</v>
      </c>
      <c r="I31" s="8">
        <v>1821.6099999999997</v>
      </c>
      <c r="J31" s="8">
        <v>1734.0500000000002</v>
      </c>
      <c r="K31" s="8">
        <v>1764.47</v>
      </c>
      <c r="L31" s="8"/>
      <c r="M31" s="8">
        <v>17692.789999999997</v>
      </c>
    </row>
    <row r="32" spans="1:13" x14ac:dyDescent="0.25">
      <c r="A32" s="16" t="s">
        <v>15</v>
      </c>
      <c r="B32" s="8">
        <v>2122.5699999999997</v>
      </c>
      <c r="C32" s="8">
        <v>2258.1999999999994</v>
      </c>
      <c r="D32" s="8">
        <v>2640.68</v>
      </c>
      <c r="E32" s="8">
        <v>2851.95</v>
      </c>
      <c r="F32" s="8">
        <v>2042.61</v>
      </c>
      <c r="G32" s="8">
        <v>1929.77</v>
      </c>
      <c r="H32" s="8">
        <v>1932.17</v>
      </c>
      <c r="I32" s="8">
        <v>1894.33</v>
      </c>
      <c r="J32" s="8">
        <v>2004.3999999999996</v>
      </c>
      <c r="K32" s="8">
        <v>2003.8500000000001</v>
      </c>
      <c r="L32" s="8"/>
      <c r="M32" s="8">
        <v>21680.53</v>
      </c>
    </row>
    <row r="33" spans="1:13" x14ac:dyDescent="0.25">
      <c r="A33" s="16" t="s">
        <v>20</v>
      </c>
      <c r="B33" s="8">
        <v>273.30000000000007</v>
      </c>
      <c r="C33" s="8">
        <v>258.86</v>
      </c>
      <c r="D33" s="8">
        <v>207.81999999999996</v>
      </c>
      <c r="E33" s="8">
        <v>154.31</v>
      </c>
      <c r="F33" s="8">
        <v>179.76999999999998</v>
      </c>
      <c r="G33" s="8">
        <v>168.23999999999998</v>
      </c>
      <c r="H33" s="8">
        <v>183.11</v>
      </c>
      <c r="I33" s="8">
        <v>153.48000000000002</v>
      </c>
      <c r="J33" s="8">
        <v>137.13</v>
      </c>
      <c r="K33" s="8">
        <v>144.19</v>
      </c>
      <c r="L33" s="8"/>
      <c r="M33" s="8">
        <v>1860.21</v>
      </c>
    </row>
    <row r="34" spans="1:13" x14ac:dyDescent="0.25">
      <c r="A34" s="16" t="s">
        <v>17</v>
      </c>
      <c r="B34" s="8">
        <v>1045.79</v>
      </c>
      <c r="C34" s="8">
        <v>1214.93</v>
      </c>
      <c r="D34" s="8">
        <v>1474.8200000000004</v>
      </c>
      <c r="E34" s="8">
        <v>1537.5799999999997</v>
      </c>
      <c r="F34" s="8">
        <v>1574.94</v>
      </c>
      <c r="G34" s="8">
        <v>1776.3599999999997</v>
      </c>
      <c r="H34" s="8">
        <v>1927.57</v>
      </c>
      <c r="I34" s="8">
        <v>2099.19</v>
      </c>
      <c r="J34" s="8">
        <v>2252.5699999999997</v>
      </c>
      <c r="K34" s="8">
        <v>2794.63</v>
      </c>
      <c r="L34" s="8"/>
      <c r="M34" s="8">
        <v>17698.38</v>
      </c>
    </row>
    <row r="35" spans="1:13" x14ac:dyDescent="0.25">
      <c r="A35" s="16" t="s">
        <v>16</v>
      </c>
      <c r="B35" s="8">
        <v>638.96</v>
      </c>
      <c r="C35" s="8">
        <v>605.89</v>
      </c>
      <c r="D35" s="8">
        <v>740.4699999999998</v>
      </c>
      <c r="E35" s="8">
        <v>861.61</v>
      </c>
      <c r="F35" s="8">
        <v>793.46000000000015</v>
      </c>
      <c r="G35" s="8">
        <v>772.78000000000009</v>
      </c>
      <c r="H35" s="8">
        <v>871.0200000000001</v>
      </c>
      <c r="I35" s="8">
        <v>923.25000000000023</v>
      </c>
      <c r="J35" s="8">
        <v>1042.54</v>
      </c>
      <c r="K35" s="8">
        <v>881.61</v>
      </c>
      <c r="L35" s="8"/>
      <c r="M35" s="8">
        <v>8131.59</v>
      </c>
    </row>
    <row r="36" spans="1:13" x14ac:dyDescent="0.25">
      <c r="A36" s="16" t="s">
        <v>21</v>
      </c>
      <c r="B36" s="8">
        <v>2449.8399999999992</v>
      </c>
      <c r="C36" s="8">
        <v>2595.08</v>
      </c>
      <c r="D36" s="8">
        <v>2870.0399999999995</v>
      </c>
      <c r="E36" s="8">
        <v>3174.46</v>
      </c>
      <c r="F36" s="8">
        <v>3283.1</v>
      </c>
      <c r="G36" s="8">
        <v>3272.2</v>
      </c>
      <c r="H36" s="8">
        <v>3267.8900000000003</v>
      </c>
      <c r="I36" s="8">
        <v>3263.1099999999997</v>
      </c>
      <c r="J36" s="8">
        <v>2757.8100000000004</v>
      </c>
      <c r="K36" s="8">
        <v>2955.0499999999997</v>
      </c>
      <c r="L36" s="8"/>
      <c r="M36" s="8">
        <v>29888.579999999998</v>
      </c>
    </row>
    <row r="37" spans="1:13" x14ac:dyDescent="0.25">
      <c r="A37" s="16" t="s">
        <v>14</v>
      </c>
      <c r="B37" s="8">
        <v>286.99</v>
      </c>
      <c r="C37" s="8">
        <v>269.44</v>
      </c>
      <c r="D37" s="8">
        <v>294.66000000000003</v>
      </c>
      <c r="E37" s="8">
        <v>252.35</v>
      </c>
      <c r="F37" s="8">
        <v>255.18999999999994</v>
      </c>
      <c r="G37" s="8">
        <v>259.48</v>
      </c>
      <c r="H37" s="8">
        <v>268.70999999999998</v>
      </c>
      <c r="I37" s="8">
        <v>254.74999999999997</v>
      </c>
      <c r="J37" s="8">
        <v>215.11</v>
      </c>
      <c r="K37" s="8">
        <v>222.41</v>
      </c>
      <c r="L37" s="8"/>
      <c r="M37" s="8">
        <v>2579.09</v>
      </c>
    </row>
    <row r="38" spans="1:13" x14ac:dyDescent="0.25">
      <c r="A38" s="16" t="s">
        <v>13</v>
      </c>
      <c r="B38" s="8">
        <v>198.54999999999998</v>
      </c>
      <c r="C38" s="8">
        <v>203.95</v>
      </c>
      <c r="D38" s="8">
        <v>198.11000000000004</v>
      </c>
      <c r="E38" s="8">
        <v>214.75</v>
      </c>
      <c r="F38" s="8">
        <v>237.67000000000002</v>
      </c>
      <c r="G38" s="8">
        <v>240.85999999999999</v>
      </c>
      <c r="H38" s="8">
        <v>278.95999999999998</v>
      </c>
      <c r="I38" s="8">
        <v>286.5</v>
      </c>
      <c r="J38" s="8">
        <v>360.76</v>
      </c>
      <c r="K38" s="8">
        <v>351.39</v>
      </c>
      <c r="L38" s="8"/>
      <c r="M38" s="8">
        <v>2571.4999999999995</v>
      </c>
    </row>
    <row r="39" spans="1:13" x14ac:dyDescent="0.25">
      <c r="A39" s="16" t="s">
        <v>50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5">
      <c r="A40" s="12" t="s">
        <v>37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5">
      <c r="A41" s="16" t="s">
        <v>10</v>
      </c>
      <c r="B41" s="8">
        <v>13288.38</v>
      </c>
      <c r="C41" s="8">
        <v>13764.950000000003</v>
      </c>
      <c r="D41" s="8">
        <v>13996.79</v>
      </c>
      <c r="E41" s="8">
        <v>12636.350000000002</v>
      </c>
      <c r="F41" s="8">
        <v>12833.71</v>
      </c>
      <c r="G41" s="8">
        <v>14023.489999999998</v>
      </c>
      <c r="H41" s="8">
        <v>14015.590000000002</v>
      </c>
      <c r="I41" s="8">
        <v>13426.749999999996</v>
      </c>
      <c r="J41" s="8">
        <v>11968.67</v>
      </c>
      <c r="K41" s="8">
        <v>12562.380000000001</v>
      </c>
      <c r="L41" s="8"/>
      <c r="M41" s="8">
        <v>132517.05999999997</v>
      </c>
    </row>
    <row r="42" spans="1:13" x14ac:dyDescent="0.25">
      <c r="A42" s="16" t="s">
        <v>8</v>
      </c>
      <c r="B42" s="8">
        <v>9452.57</v>
      </c>
      <c r="C42" s="8">
        <v>9020.6200000000008</v>
      </c>
      <c r="D42" s="8">
        <v>7944.6099999999988</v>
      </c>
      <c r="E42" s="8">
        <v>8926.57</v>
      </c>
      <c r="F42" s="8">
        <v>8679.66</v>
      </c>
      <c r="G42" s="8">
        <v>9494.94</v>
      </c>
      <c r="H42" s="8">
        <v>9605.58</v>
      </c>
      <c r="I42" s="8">
        <v>8561.32</v>
      </c>
      <c r="J42" s="8">
        <v>7258.3399999999992</v>
      </c>
      <c r="K42" s="8">
        <v>6891.39</v>
      </c>
      <c r="L42" s="8"/>
      <c r="M42" s="8">
        <v>85835.599999999991</v>
      </c>
    </row>
    <row r="43" spans="1:13" x14ac:dyDescent="0.25">
      <c r="A43" s="16" t="s">
        <v>12</v>
      </c>
      <c r="B43" s="8">
        <v>1868.2</v>
      </c>
      <c r="C43" s="8">
        <v>1908.3500000000004</v>
      </c>
      <c r="D43" s="8">
        <v>2031.1000000000004</v>
      </c>
      <c r="E43" s="8">
        <v>2297.2299999999996</v>
      </c>
      <c r="F43" s="8">
        <v>2117.8700000000003</v>
      </c>
      <c r="G43" s="8">
        <v>2404.5500000000002</v>
      </c>
      <c r="H43" s="8">
        <v>2376.4600000000005</v>
      </c>
      <c r="I43" s="8">
        <v>2336.0099999999998</v>
      </c>
      <c r="J43" s="8">
        <v>2218.62</v>
      </c>
      <c r="K43" s="8">
        <v>2221.1799999999998</v>
      </c>
      <c r="L43" s="8"/>
      <c r="M43" s="8">
        <v>21779.57</v>
      </c>
    </row>
    <row r="44" spans="1:13" x14ac:dyDescent="0.25">
      <c r="A44" s="16" t="s">
        <v>19</v>
      </c>
      <c r="B44" s="8">
        <v>7712.46</v>
      </c>
      <c r="C44" s="8">
        <v>8065.77</v>
      </c>
      <c r="D44" s="8">
        <v>9535.49</v>
      </c>
      <c r="E44" s="8">
        <v>9814.630000000001</v>
      </c>
      <c r="F44" s="8">
        <v>10596.449999999997</v>
      </c>
      <c r="G44" s="8">
        <v>12060.77</v>
      </c>
      <c r="H44" s="8">
        <v>11643.490000000002</v>
      </c>
      <c r="I44" s="8">
        <v>12823.75</v>
      </c>
      <c r="J44" s="8">
        <v>13453.36</v>
      </c>
      <c r="K44" s="8">
        <v>14191.249999999998</v>
      </c>
      <c r="L44" s="8"/>
      <c r="M44" s="8">
        <v>109897.42000000001</v>
      </c>
    </row>
    <row r="45" spans="1:13" x14ac:dyDescent="0.25">
      <c r="A45" s="16" t="s">
        <v>22</v>
      </c>
      <c r="B45" s="8">
        <v>8605.0400000000009</v>
      </c>
      <c r="C45" s="8">
        <v>9373.5</v>
      </c>
      <c r="D45" s="8">
        <v>8815.0400000000009</v>
      </c>
      <c r="E45" s="8">
        <v>8571.0300000000007</v>
      </c>
      <c r="F45" s="8">
        <v>8718.35</v>
      </c>
      <c r="G45" s="8">
        <v>10748.000000000002</v>
      </c>
      <c r="H45" s="8">
        <v>11857.7</v>
      </c>
      <c r="I45" s="8">
        <v>13004.1</v>
      </c>
      <c r="J45" s="8">
        <v>1533.76</v>
      </c>
      <c r="K45" s="8">
        <v>1889.57</v>
      </c>
      <c r="L45" s="8"/>
      <c r="M45" s="8">
        <v>83116.090000000011</v>
      </c>
    </row>
    <row r="46" spans="1:13" x14ac:dyDescent="0.25">
      <c r="A46" s="16" t="s">
        <v>18</v>
      </c>
      <c r="B46" s="8">
        <v>11302.210000000001</v>
      </c>
      <c r="C46" s="8">
        <v>10878.369999999999</v>
      </c>
      <c r="D46" s="8">
        <v>11747.140000000001</v>
      </c>
      <c r="E46" s="8">
        <v>12317.760000000002</v>
      </c>
      <c r="F46" s="8">
        <v>12310.390000000001</v>
      </c>
      <c r="G46" s="8">
        <v>12475.13</v>
      </c>
      <c r="H46" s="8">
        <v>12950.64</v>
      </c>
      <c r="I46" s="8">
        <v>12856.36</v>
      </c>
      <c r="J46" s="8">
        <v>14384.380000000001</v>
      </c>
      <c r="K46" s="8">
        <v>13891.529999999999</v>
      </c>
      <c r="L46" s="8"/>
      <c r="M46" s="8">
        <v>125113.91</v>
      </c>
    </row>
    <row r="47" spans="1:13" x14ac:dyDescent="0.25">
      <c r="A47" s="16" t="s">
        <v>9</v>
      </c>
      <c r="B47" s="8">
        <v>4326.7599999999993</v>
      </c>
      <c r="C47" s="8">
        <v>4140.99</v>
      </c>
      <c r="D47" s="8">
        <v>4432.9800000000005</v>
      </c>
      <c r="E47" s="8">
        <v>5001.8799999999992</v>
      </c>
      <c r="F47" s="8">
        <v>4917.63</v>
      </c>
      <c r="G47" s="8">
        <v>5266.5700000000006</v>
      </c>
      <c r="H47" s="8">
        <v>14084.18</v>
      </c>
      <c r="I47" s="8">
        <v>23622.52</v>
      </c>
      <c r="J47" s="8">
        <v>24134.83</v>
      </c>
      <c r="K47" s="8">
        <v>23589.65</v>
      </c>
      <c r="L47" s="8"/>
      <c r="M47" s="8">
        <v>113517.99000000002</v>
      </c>
    </row>
    <row r="48" spans="1:13" x14ac:dyDescent="0.25">
      <c r="A48" s="16" t="s">
        <v>11</v>
      </c>
      <c r="B48" s="8">
        <v>10279.39</v>
      </c>
      <c r="C48" s="8">
        <v>10240.060000000003</v>
      </c>
      <c r="D48" s="8">
        <v>10906.510000000002</v>
      </c>
      <c r="E48" s="8">
        <v>11209.37</v>
      </c>
      <c r="F48" s="8">
        <v>13098.39</v>
      </c>
      <c r="G48" s="8">
        <v>13198.61</v>
      </c>
      <c r="H48" s="8">
        <v>12294.619999999997</v>
      </c>
      <c r="I48" s="8">
        <v>11943.880000000001</v>
      </c>
      <c r="J48" s="8">
        <v>11437.009999999998</v>
      </c>
      <c r="K48" s="8">
        <v>11647.320000000002</v>
      </c>
      <c r="L48" s="8"/>
      <c r="M48" s="8">
        <v>116255.16000000002</v>
      </c>
    </row>
    <row r="49" spans="1:13" x14ac:dyDescent="0.25">
      <c r="A49" s="16" t="s">
        <v>15</v>
      </c>
      <c r="B49" s="8">
        <v>13155.69</v>
      </c>
      <c r="C49" s="8">
        <v>14019.470000000001</v>
      </c>
      <c r="D49" s="8">
        <v>16362.76</v>
      </c>
      <c r="E49" s="8">
        <v>17640.27</v>
      </c>
      <c r="F49" s="8">
        <v>12643.800000000001</v>
      </c>
      <c r="G49" s="8">
        <v>11944.99</v>
      </c>
      <c r="H49" s="8">
        <v>11978.51</v>
      </c>
      <c r="I49" s="8">
        <v>11794.89</v>
      </c>
      <c r="J49" s="8">
        <v>12512.759999999998</v>
      </c>
      <c r="K49" s="8">
        <v>12568.69</v>
      </c>
      <c r="L49" s="8"/>
      <c r="M49" s="8">
        <v>134621.82999999999</v>
      </c>
    </row>
    <row r="50" spans="1:13" x14ac:dyDescent="0.25">
      <c r="A50" s="16" t="s">
        <v>20</v>
      </c>
      <c r="B50" s="8">
        <v>2459.8100000000004</v>
      </c>
      <c r="C50" s="8">
        <v>2268.3499999999995</v>
      </c>
      <c r="D50" s="8">
        <v>1733.22</v>
      </c>
      <c r="E50" s="8">
        <v>1241.5300000000002</v>
      </c>
      <c r="F50" s="8">
        <v>1548.0099999999998</v>
      </c>
      <c r="G50" s="8">
        <v>1364.3900000000003</v>
      </c>
      <c r="H50" s="8">
        <v>1411.7499999999998</v>
      </c>
      <c r="I50" s="8">
        <v>1101.4000000000001</v>
      </c>
      <c r="J50" s="8">
        <v>975.56999999999982</v>
      </c>
      <c r="K50" s="8">
        <v>980.8</v>
      </c>
      <c r="L50" s="8"/>
      <c r="M50" s="8">
        <v>15084.83</v>
      </c>
    </row>
    <row r="51" spans="1:13" x14ac:dyDescent="0.25">
      <c r="A51" s="16" t="s">
        <v>17</v>
      </c>
      <c r="B51" s="8">
        <v>6441.4800000000005</v>
      </c>
      <c r="C51" s="8">
        <v>7459.03</v>
      </c>
      <c r="D51" s="8">
        <v>9106.35</v>
      </c>
      <c r="E51" s="8">
        <v>9426.630000000001</v>
      </c>
      <c r="F51" s="8">
        <v>9561.7999999999993</v>
      </c>
      <c r="G51" s="8">
        <v>10850.25</v>
      </c>
      <c r="H51" s="8">
        <v>11809.210000000003</v>
      </c>
      <c r="I51" s="8">
        <v>12887.110000000002</v>
      </c>
      <c r="J51" s="8">
        <v>13910.009999999998</v>
      </c>
      <c r="K51" s="8">
        <v>17317.39</v>
      </c>
      <c r="L51" s="8"/>
      <c r="M51" s="8">
        <v>108769.26</v>
      </c>
    </row>
    <row r="52" spans="1:13" x14ac:dyDescent="0.25">
      <c r="A52" s="16" t="s">
        <v>16</v>
      </c>
      <c r="B52" s="8">
        <v>4228.1799999999994</v>
      </c>
      <c r="C52" s="8">
        <v>4071.4199999999992</v>
      </c>
      <c r="D52" s="8">
        <v>4994.2699999999995</v>
      </c>
      <c r="E52" s="8">
        <v>5816.7500000000009</v>
      </c>
      <c r="F52" s="8">
        <v>5242.7199999999993</v>
      </c>
      <c r="G52" s="8">
        <v>5082.71</v>
      </c>
      <c r="H52" s="8">
        <v>5859.53</v>
      </c>
      <c r="I52" s="8">
        <v>6279.56</v>
      </c>
      <c r="J52" s="8">
        <v>6920.8600000000006</v>
      </c>
      <c r="K52" s="8">
        <v>5841.6500000000005</v>
      </c>
      <c r="L52" s="8"/>
      <c r="M52" s="8">
        <v>54337.649999999994</v>
      </c>
    </row>
    <row r="53" spans="1:13" x14ac:dyDescent="0.25">
      <c r="A53" s="16" t="s">
        <v>21</v>
      </c>
      <c r="B53" s="8">
        <v>19255.570000000003</v>
      </c>
      <c r="C53" s="8">
        <v>20457.14</v>
      </c>
      <c r="D53" s="8">
        <v>22803.279999999999</v>
      </c>
      <c r="E53" s="8">
        <v>25043.13</v>
      </c>
      <c r="F53" s="8">
        <v>25469.739999999998</v>
      </c>
      <c r="G53" s="8">
        <v>25371.360000000001</v>
      </c>
      <c r="H53" s="8">
        <v>25251.949999999997</v>
      </c>
      <c r="I53" s="8">
        <v>25214.409999999996</v>
      </c>
      <c r="J53" s="8">
        <v>19831.309999999998</v>
      </c>
      <c r="K53" s="8">
        <v>21758.149999999998</v>
      </c>
      <c r="L53" s="8"/>
      <c r="M53" s="8">
        <v>230456.04000000004</v>
      </c>
    </row>
    <row r="54" spans="1:13" x14ac:dyDescent="0.25">
      <c r="A54" s="16" t="s">
        <v>14</v>
      </c>
      <c r="B54" s="8">
        <v>1806.79</v>
      </c>
      <c r="C54" s="8">
        <v>1694.3200000000002</v>
      </c>
      <c r="D54" s="8">
        <v>1875.3400000000001</v>
      </c>
      <c r="E54" s="8">
        <v>1589.4499999999998</v>
      </c>
      <c r="F54" s="8">
        <v>1597.03</v>
      </c>
      <c r="G54" s="8">
        <v>1635.2700000000002</v>
      </c>
      <c r="H54" s="8">
        <v>1685.1</v>
      </c>
      <c r="I54" s="8">
        <v>1614.8</v>
      </c>
      <c r="J54" s="8">
        <v>1355.8999999999999</v>
      </c>
      <c r="K54" s="8">
        <v>1391.6200000000001</v>
      </c>
      <c r="L54" s="8"/>
      <c r="M54" s="8">
        <v>16245.62</v>
      </c>
    </row>
    <row r="55" spans="1:13" x14ac:dyDescent="0.25">
      <c r="A55" s="16" t="s">
        <v>13</v>
      </c>
      <c r="B55" s="8">
        <v>1473.8700000000001</v>
      </c>
      <c r="C55" s="8">
        <v>1537.5600000000002</v>
      </c>
      <c r="D55" s="8">
        <v>1510.8700000000003</v>
      </c>
      <c r="E55" s="8">
        <v>1687.65</v>
      </c>
      <c r="F55" s="8">
        <v>1904.2499999999998</v>
      </c>
      <c r="G55" s="8">
        <v>1979.0300000000002</v>
      </c>
      <c r="H55" s="8">
        <v>2268.8999999999996</v>
      </c>
      <c r="I55" s="8">
        <v>2372.2400000000002</v>
      </c>
      <c r="J55" s="8">
        <v>3058.9200000000005</v>
      </c>
      <c r="K55" s="8">
        <v>3101.2000000000003</v>
      </c>
      <c r="L55" s="8"/>
      <c r="M55" s="8">
        <v>20894.490000000002</v>
      </c>
    </row>
    <row r="56" spans="1:13" x14ac:dyDescent="0.25">
      <c r="A56" s="16" t="s">
        <v>50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x14ac:dyDescent="0.25">
      <c r="A57" s="12" t="s">
        <v>38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16" t="s">
        <v>10</v>
      </c>
      <c r="B58" s="8">
        <v>2180.13</v>
      </c>
      <c r="C58" s="8">
        <v>2282.02</v>
      </c>
      <c r="D58" s="8">
        <v>2344.36</v>
      </c>
      <c r="E58" s="8">
        <v>2079.34</v>
      </c>
      <c r="F58" s="8">
        <v>2169.2000000000003</v>
      </c>
      <c r="G58" s="8">
        <v>2333.9199999999996</v>
      </c>
      <c r="H58" s="8">
        <v>2341.0700000000002</v>
      </c>
      <c r="I58" s="8">
        <v>2243.67</v>
      </c>
      <c r="J58" s="8">
        <v>1053.5000000000002</v>
      </c>
      <c r="K58" s="8">
        <v>1071.29</v>
      </c>
      <c r="L58" s="8"/>
      <c r="M58" s="8">
        <v>20098.5</v>
      </c>
    </row>
    <row r="59" spans="1:13" x14ac:dyDescent="0.25">
      <c r="A59" s="16" t="s">
        <v>8</v>
      </c>
      <c r="B59" s="8">
        <v>1230.67</v>
      </c>
      <c r="C59" s="8">
        <v>1182.7399999999998</v>
      </c>
      <c r="D59" s="8">
        <v>1021.5300000000001</v>
      </c>
      <c r="E59" s="8">
        <v>1141.8599999999999</v>
      </c>
      <c r="F59" s="8">
        <v>1145.5100000000002</v>
      </c>
      <c r="G59" s="8">
        <v>1274.3800000000001</v>
      </c>
      <c r="H59" s="8">
        <v>1302.6100000000001</v>
      </c>
      <c r="I59" s="8">
        <v>1113.23</v>
      </c>
      <c r="J59" s="8">
        <v>459.96000000000004</v>
      </c>
      <c r="K59" s="8">
        <v>412.46000000000004</v>
      </c>
      <c r="L59" s="8"/>
      <c r="M59" s="8">
        <v>10284.950000000001</v>
      </c>
    </row>
    <row r="60" spans="1:13" x14ac:dyDescent="0.25">
      <c r="A60" s="16" t="s">
        <v>12</v>
      </c>
      <c r="B60" s="8">
        <v>197.84999999999994</v>
      </c>
      <c r="C60" s="8">
        <v>194</v>
      </c>
      <c r="D60" s="8">
        <v>205.33999999999997</v>
      </c>
      <c r="E60" s="8">
        <v>236.45</v>
      </c>
      <c r="F60" s="8">
        <v>239.76</v>
      </c>
      <c r="G60" s="8">
        <v>273.47999999999996</v>
      </c>
      <c r="H60" s="8">
        <v>268.91999999999996</v>
      </c>
      <c r="I60" s="8">
        <v>266.67</v>
      </c>
      <c r="J60" s="8">
        <v>107.08000000000001</v>
      </c>
      <c r="K60" s="8">
        <v>107.61999999999999</v>
      </c>
      <c r="L60" s="8"/>
      <c r="M60" s="8">
        <v>2097.1699999999996</v>
      </c>
    </row>
    <row r="61" spans="1:13" x14ac:dyDescent="0.25">
      <c r="A61" s="16" t="s">
        <v>19</v>
      </c>
      <c r="B61" s="8">
        <v>1488.4099999999999</v>
      </c>
      <c r="C61" s="8">
        <v>1627.3899999999996</v>
      </c>
      <c r="D61" s="8">
        <v>1941.16</v>
      </c>
      <c r="E61" s="8">
        <v>1992.6299999999999</v>
      </c>
      <c r="F61" s="8">
        <v>2348.35</v>
      </c>
      <c r="G61" s="8">
        <v>2595.2200000000003</v>
      </c>
      <c r="H61" s="8">
        <v>2525.7900000000004</v>
      </c>
      <c r="I61" s="8">
        <v>2732.8700000000003</v>
      </c>
      <c r="J61" s="8">
        <v>928.36</v>
      </c>
      <c r="K61" s="8">
        <v>922.22</v>
      </c>
      <c r="L61" s="8"/>
      <c r="M61" s="8">
        <v>19102.400000000001</v>
      </c>
    </row>
    <row r="62" spans="1:13" x14ac:dyDescent="0.25">
      <c r="A62" s="16" t="s">
        <v>22</v>
      </c>
      <c r="B62" s="8">
        <v>1747.8499999999995</v>
      </c>
      <c r="C62" s="8">
        <v>1893.8399999999997</v>
      </c>
      <c r="D62" s="8">
        <v>1741.7600000000002</v>
      </c>
      <c r="E62" s="8">
        <v>1722.8199999999997</v>
      </c>
      <c r="F62" s="8">
        <v>1804.1000000000004</v>
      </c>
      <c r="G62" s="8">
        <v>2245.19</v>
      </c>
      <c r="H62" s="8">
        <v>2455.9900000000002</v>
      </c>
      <c r="I62" s="8">
        <v>2735.4199999999996</v>
      </c>
      <c r="J62" s="8">
        <v>194.2</v>
      </c>
      <c r="K62" s="8">
        <v>213.35000000000005</v>
      </c>
      <c r="L62" s="8"/>
      <c r="M62" s="8">
        <v>16754.519999999997</v>
      </c>
    </row>
    <row r="63" spans="1:13" x14ac:dyDescent="0.25">
      <c r="A63" s="16" t="s">
        <v>18</v>
      </c>
      <c r="B63" s="8">
        <v>458.59999999999997</v>
      </c>
      <c r="C63" s="8">
        <v>441.07999999999993</v>
      </c>
      <c r="D63" s="8">
        <v>476.37</v>
      </c>
      <c r="E63" s="8">
        <v>499.78999999999996</v>
      </c>
      <c r="F63" s="8">
        <v>501.05999999999995</v>
      </c>
      <c r="G63" s="8">
        <v>507.72</v>
      </c>
      <c r="H63" s="8">
        <v>526.79999999999995</v>
      </c>
      <c r="I63" s="8">
        <v>524.00999999999988</v>
      </c>
      <c r="J63" s="8">
        <v>583.13</v>
      </c>
      <c r="K63" s="8">
        <v>563.41999999999996</v>
      </c>
      <c r="L63" s="8"/>
      <c r="M63" s="8">
        <v>5081.9799999999996</v>
      </c>
    </row>
    <row r="64" spans="1:13" x14ac:dyDescent="0.25">
      <c r="A64" s="16" t="s">
        <v>9</v>
      </c>
      <c r="B64" s="8">
        <v>644.13999999999987</v>
      </c>
      <c r="C64" s="8">
        <v>622.47</v>
      </c>
      <c r="D64" s="8">
        <v>713.52</v>
      </c>
      <c r="E64" s="8">
        <v>808.7</v>
      </c>
      <c r="F64" s="8">
        <v>845.91</v>
      </c>
      <c r="G64" s="8">
        <v>890.15</v>
      </c>
      <c r="H64" s="8">
        <v>3013.2300000000005</v>
      </c>
      <c r="I64" s="8">
        <v>5232.57</v>
      </c>
      <c r="J64" s="8">
        <v>2320.9499999999998</v>
      </c>
      <c r="K64" s="8">
        <v>2290.34</v>
      </c>
      <c r="L64" s="8"/>
      <c r="M64" s="8">
        <v>17381.98</v>
      </c>
    </row>
    <row r="65" spans="1:13" x14ac:dyDescent="0.25">
      <c r="A65" s="16" t="s">
        <v>11</v>
      </c>
      <c r="B65" s="8">
        <v>906.09</v>
      </c>
      <c r="C65" s="8">
        <v>888.31999999999994</v>
      </c>
      <c r="D65" s="8">
        <v>951.85</v>
      </c>
      <c r="E65" s="8">
        <v>984.46</v>
      </c>
      <c r="F65" s="8">
        <v>1150.3699999999999</v>
      </c>
      <c r="G65" s="8">
        <v>1207.6300000000001</v>
      </c>
      <c r="H65" s="8">
        <v>1092.1299999999999</v>
      </c>
      <c r="I65" s="8">
        <v>1059.9399999999998</v>
      </c>
      <c r="J65" s="8">
        <v>737.41</v>
      </c>
      <c r="K65" s="8">
        <v>755.57999999999981</v>
      </c>
      <c r="L65" s="8"/>
      <c r="M65" s="8">
        <v>9733.7800000000007</v>
      </c>
    </row>
    <row r="66" spans="1:13" x14ac:dyDescent="0.25">
      <c r="A66" s="16" t="s">
        <v>15</v>
      </c>
      <c r="B66" s="8">
        <v>516.29999999999995</v>
      </c>
      <c r="C66" s="8">
        <v>549.29999999999995</v>
      </c>
      <c r="D66" s="8">
        <v>642.31999999999982</v>
      </c>
      <c r="E66" s="8">
        <v>696.46999999999991</v>
      </c>
      <c r="F66" s="8">
        <v>539.21</v>
      </c>
      <c r="G66" s="8">
        <v>513.65</v>
      </c>
      <c r="H66" s="8">
        <v>515.97000000000014</v>
      </c>
      <c r="I66" s="8">
        <v>494.05</v>
      </c>
      <c r="J66" s="8">
        <v>535.63</v>
      </c>
      <c r="K66" s="8">
        <v>531.03</v>
      </c>
      <c r="L66" s="8"/>
      <c r="M66" s="8">
        <v>5533.9299999999994</v>
      </c>
    </row>
    <row r="67" spans="1:13" x14ac:dyDescent="0.25">
      <c r="A67" s="16" t="s">
        <v>20</v>
      </c>
      <c r="B67" s="8">
        <v>349.77</v>
      </c>
      <c r="C67" s="8">
        <v>321.06</v>
      </c>
      <c r="D67" s="8">
        <v>231.23000000000005</v>
      </c>
      <c r="E67" s="8">
        <v>160.43999999999997</v>
      </c>
      <c r="F67" s="8">
        <v>230.62</v>
      </c>
      <c r="G67" s="8">
        <v>184.61</v>
      </c>
      <c r="H67" s="8">
        <v>172.94000000000003</v>
      </c>
      <c r="I67" s="8">
        <v>126.55</v>
      </c>
      <c r="J67" s="8">
        <v>56.580000000000005</v>
      </c>
      <c r="K67" s="8">
        <v>52.16</v>
      </c>
      <c r="L67" s="8"/>
      <c r="M67" s="8">
        <v>1885.96</v>
      </c>
    </row>
    <row r="68" spans="1:13" x14ac:dyDescent="0.25">
      <c r="A68" s="16" t="s">
        <v>17</v>
      </c>
      <c r="B68" s="8">
        <v>373</v>
      </c>
      <c r="C68" s="8">
        <v>458.03000000000003</v>
      </c>
      <c r="D68" s="8">
        <v>573.81000000000006</v>
      </c>
      <c r="E68" s="8">
        <v>606.85</v>
      </c>
      <c r="F68" s="8">
        <v>743.93</v>
      </c>
      <c r="G68" s="8">
        <v>843.00000000000011</v>
      </c>
      <c r="H68" s="8">
        <v>938.33000000000015</v>
      </c>
      <c r="I68" s="8">
        <v>1042.4199999999998</v>
      </c>
      <c r="J68" s="8">
        <v>757.29000000000008</v>
      </c>
      <c r="K68" s="8">
        <v>875.83999999999992</v>
      </c>
      <c r="L68" s="8"/>
      <c r="M68" s="8">
        <v>7212.5</v>
      </c>
    </row>
    <row r="69" spans="1:13" x14ac:dyDescent="0.25">
      <c r="A69" s="16" t="s">
        <v>16</v>
      </c>
      <c r="B69" s="8">
        <v>283.27999999999997</v>
      </c>
      <c r="C69" s="8">
        <v>271.74</v>
      </c>
      <c r="D69" s="8">
        <v>324.14</v>
      </c>
      <c r="E69" s="8">
        <v>413.09999999999997</v>
      </c>
      <c r="F69" s="8">
        <v>594.0100000000001</v>
      </c>
      <c r="G69" s="8">
        <v>559.66999999999985</v>
      </c>
      <c r="H69" s="8">
        <v>622.20999999999992</v>
      </c>
      <c r="I69" s="8">
        <v>691.29000000000008</v>
      </c>
      <c r="J69" s="8">
        <v>397.35000000000008</v>
      </c>
      <c r="K69" s="8">
        <v>334.61</v>
      </c>
      <c r="L69" s="8"/>
      <c r="M69" s="8">
        <v>4491.3999999999996</v>
      </c>
    </row>
    <row r="70" spans="1:13" x14ac:dyDescent="0.25">
      <c r="A70" s="16" t="s">
        <v>21</v>
      </c>
      <c r="B70" s="8">
        <v>2144.8500000000004</v>
      </c>
      <c r="C70" s="8">
        <v>2287.7600000000002</v>
      </c>
      <c r="D70" s="8">
        <v>2574.5600000000004</v>
      </c>
      <c r="E70" s="8">
        <v>2795.6800000000003</v>
      </c>
      <c r="F70" s="8">
        <v>3004.7000000000007</v>
      </c>
      <c r="G70" s="8">
        <v>2993.83</v>
      </c>
      <c r="H70" s="8">
        <v>2961.5699999999997</v>
      </c>
      <c r="I70" s="8">
        <v>2997.0499999999997</v>
      </c>
      <c r="J70" s="8">
        <v>1196.3699999999999</v>
      </c>
      <c r="K70" s="8">
        <v>1278.19</v>
      </c>
      <c r="L70" s="8"/>
      <c r="M70" s="8">
        <v>24234.560000000001</v>
      </c>
    </row>
    <row r="71" spans="1:13" x14ac:dyDescent="0.25">
      <c r="A71" s="16" t="s">
        <v>14</v>
      </c>
      <c r="B71" s="8">
        <v>164.66</v>
      </c>
      <c r="C71" s="8">
        <v>154.44</v>
      </c>
      <c r="D71" s="8">
        <v>174.44000000000003</v>
      </c>
      <c r="E71" s="8">
        <v>151.25</v>
      </c>
      <c r="F71" s="8">
        <v>155.46</v>
      </c>
      <c r="G71" s="8">
        <v>160.47</v>
      </c>
      <c r="H71" s="8">
        <v>163.4</v>
      </c>
      <c r="I71" s="8">
        <v>157.30000000000001</v>
      </c>
      <c r="J71" s="8">
        <v>102.06</v>
      </c>
      <c r="K71" s="8">
        <v>106.58000000000001</v>
      </c>
      <c r="L71" s="8"/>
      <c r="M71" s="8">
        <v>1490.06</v>
      </c>
    </row>
    <row r="72" spans="1:13" x14ac:dyDescent="0.25">
      <c r="A72" s="16" t="s">
        <v>13</v>
      </c>
      <c r="B72" s="8">
        <v>161.46</v>
      </c>
      <c r="C72" s="8">
        <v>169.64999999999995</v>
      </c>
      <c r="D72" s="8">
        <v>172.47</v>
      </c>
      <c r="E72" s="8">
        <v>197.32999999999998</v>
      </c>
      <c r="F72" s="8">
        <v>227.92999999999998</v>
      </c>
      <c r="G72" s="8">
        <v>246.58999999999997</v>
      </c>
      <c r="H72" s="8">
        <v>276.51</v>
      </c>
      <c r="I72" s="8">
        <v>295.40000000000003</v>
      </c>
      <c r="J72" s="8">
        <v>152.01</v>
      </c>
      <c r="K72" s="8">
        <v>150.31</v>
      </c>
      <c r="L72" s="8"/>
      <c r="M72" s="8">
        <v>2049.66</v>
      </c>
    </row>
    <row r="73" spans="1:13" x14ac:dyDescent="0.25">
      <c r="A73" s="16" t="s">
        <v>50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x14ac:dyDescent="0.25">
      <c r="A74" s="12" t="s">
        <v>39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x14ac:dyDescent="0.25">
      <c r="A75" s="16" t="s">
        <v>10</v>
      </c>
      <c r="B75" s="8">
        <v>1137.95</v>
      </c>
      <c r="C75" s="8">
        <v>1188.6999999999998</v>
      </c>
      <c r="D75" s="8">
        <v>1217.01</v>
      </c>
      <c r="E75" s="8">
        <v>1087.0599999999997</v>
      </c>
      <c r="F75" s="8">
        <v>1112.75</v>
      </c>
      <c r="G75" s="8">
        <v>1218.78</v>
      </c>
      <c r="H75" s="8">
        <v>1230.7800000000002</v>
      </c>
      <c r="I75" s="8">
        <v>1185.21</v>
      </c>
      <c r="J75" s="8">
        <v>1049.5</v>
      </c>
      <c r="K75" s="8">
        <v>1108.3899999999999</v>
      </c>
      <c r="L75" s="8"/>
      <c r="M75" s="8">
        <v>11536.129999999997</v>
      </c>
    </row>
    <row r="76" spans="1:13" x14ac:dyDescent="0.25">
      <c r="A76" s="16" t="s">
        <v>8</v>
      </c>
      <c r="B76" s="8">
        <v>645.54</v>
      </c>
      <c r="C76" s="8">
        <v>623.27</v>
      </c>
      <c r="D76" s="8">
        <v>526.95000000000005</v>
      </c>
      <c r="E76" s="8">
        <v>586.04999999999995</v>
      </c>
      <c r="F76" s="8">
        <v>575.62</v>
      </c>
      <c r="G76" s="8">
        <v>647.13</v>
      </c>
      <c r="H76" s="8">
        <v>673.42</v>
      </c>
      <c r="I76" s="8">
        <v>547.91</v>
      </c>
      <c r="J76" s="8">
        <v>435.01000000000005</v>
      </c>
      <c r="K76" s="8">
        <v>393.56999999999994</v>
      </c>
      <c r="L76" s="8"/>
      <c r="M76" s="8">
        <v>5654.4699999999993</v>
      </c>
    </row>
    <row r="77" spans="1:13" x14ac:dyDescent="0.25">
      <c r="A77" s="16" t="s">
        <v>12</v>
      </c>
      <c r="B77" s="8">
        <v>84.78</v>
      </c>
      <c r="C77" s="8">
        <v>78.660000000000011</v>
      </c>
      <c r="D77" s="8">
        <v>83.580000000000013</v>
      </c>
      <c r="E77" s="8">
        <v>97.949999999999989</v>
      </c>
      <c r="F77" s="8">
        <v>97.949999999999989</v>
      </c>
      <c r="G77" s="8">
        <v>111.83</v>
      </c>
      <c r="H77" s="8">
        <v>112.42</v>
      </c>
      <c r="I77" s="8">
        <v>111.1</v>
      </c>
      <c r="J77" s="8">
        <v>106.99999999999999</v>
      </c>
      <c r="K77" s="8">
        <v>101.22000000000001</v>
      </c>
      <c r="L77" s="8"/>
      <c r="M77" s="8">
        <v>986.49</v>
      </c>
    </row>
    <row r="78" spans="1:13" x14ac:dyDescent="0.25">
      <c r="A78" s="16" t="s">
        <v>19</v>
      </c>
      <c r="B78" s="8">
        <v>591.13</v>
      </c>
      <c r="C78" s="8">
        <v>632.93999999999994</v>
      </c>
      <c r="D78" s="8">
        <v>745.03</v>
      </c>
      <c r="E78" s="8">
        <v>762.7800000000002</v>
      </c>
      <c r="F78" s="8">
        <v>867.69999999999993</v>
      </c>
      <c r="G78" s="8">
        <v>963.8</v>
      </c>
      <c r="H78" s="8">
        <v>934.53</v>
      </c>
      <c r="I78" s="8">
        <v>1057.1200000000001</v>
      </c>
      <c r="J78" s="8">
        <v>1228.93</v>
      </c>
      <c r="K78" s="8">
        <v>1261.3399999999999</v>
      </c>
      <c r="L78" s="8"/>
      <c r="M78" s="8">
        <v>9045.2999999999993</v>
      </c>
    </row>
    <row r="79" spans="1:13" x14ac:dyDescent="0.25">
      <c r="A79" s="16" t="s">
        <v>22</v>
      </c>
      <c r="B79" s="8">
        <v>725.34</v>
      </c>
      <c r="C79" s="8">
        <v>791.44999999999993</v>
      </c>
      <c r="D79" s="8">
        <v>730.04</v>
      </c>
      <c r="E79" s="8">
        <v>721.15</v>
      </c>
      <c r="F79" s="8">
        <v>747.09999999999968</v>
      </c>
      <c r="G79" s="8">
        <v>911.15000000000009</v>
      </c>
      <c r="H79" s="8">
        <v>1006.56</v>
      </c>
      <c r="I79" s="8">
        <v>1110.1199999999999</v>
      </c>
      <c r="J79" s="8">
        <v>146.96</v>
      </c>
      <c r="K79" s="8">
        <v>186.70000000000002</v>
      </c>
      <c r="L79" s="8"/>
      <c r="M79" s="8">
        <v>7076.5699999999988</v>
      </c>
    </row>
    <row r="80" spans="1:13" x14ac:dyDescent="0.25">
      <c r="A80" s="16" t="s">
        <v>18</v>
      </c>
      <c r="B80" s="8">
        <v>305.73999999999995</v>
      </c>
      <c r="C80" s="8">
        <v>294.05</v>
      </c>
      <c r="D80" s="8">
        <v>317.59000000000003</v>
      </c>
      <c r="E80" s="8">
        <v>333.3</v>
      </c>
      <c r="F80" s="8">
        <v>334.61</v>
      </c>
      <c r="G80" s="8">
        <v>339.07</v>
      </c>
      <c r="H80" s="8">
        <v>351.57</v>
      </c>
      <c r="I80" s="8">
        <v>349.89</v>
      </c>
      <c r="J80" s="8">
        <v>389.32000000000005</v>
      </c>
      <c r="K80" s="8">
        <v>375.89000000000004</v>
      </c>
      <c r="L80" s="8"/>
      <c r="M80" s="8">
        <v>3391.0299999999997</v>
      </c>
    </row>
    <row r="81" spans="1:15" x14ac:dyDescent="0.25">
      <c r="A81" s="16" t="s">
        <v>9</v>
      </c>
      <c r="B81" s="8">
        <v>266.58999999999997</v>
      </c>
      <c r="C81" s="8">
        <v>264.01000000000005</v>
      </c>
      <c r="D81" s="8">
        <v>300.29999999999995</v>
      </c>
      <c r="E81" s="8">
        <v>336.65</v>
      </c>
      <c r="F81" s="8">
        <v>353.25</v>
      </c>
      <c r="G81" s="8">
        <v>364.63</v>
      </c>
      <c r="H81" s="8">
        <v>1165.3</v>
      </c>
      <c r="I81" s="8">
        <v>1989.93</v>
      </c>
      <c r="J81" s="8">
        <v>2136.58</v>
      </c>
      <c r="K81" s="8">
        <v>2132.23</v>
      </c>
      <c r="L81" s="8"/>
      <c r="M81" s="8">
        <v>9309.4699999999993</v>
      </c>
    </row>
    <row r="82" spans="1:15" x14ac:dyDescent="0.25">
      <c r="A82" s="16" t="s">
        <v>11</v>
      </c>
      <c r="B82" s="8">
        <v>274.23000000000008</v>
      </c>
      <c r="C82" s="8">
        <v>263.87</v>
      </c>
      <c r="D82" s="8">
        <v>293.46000000000004</v>
      </c>
      <c r="E82" s="8">
        <v>302.69</v>
      </c>
      <c r="F82" s="8">
        <v>363.48</v>
      </c>
      <c r="G82" s="8">
        <v>401.35999999999996</v>
      </c>
      <c r="H82" s="8">
        <v>335.51</v>
      </c>
      <c r="I82" s="8">
        <v>325.85000000000002</v>
      </c>
      <c r="J82" s="8">
        <v>312.39000000000004</v>
      </c>
      <c r="K82" s="8">
        <v>323.52999999999997</v>
      </c>
      <c r="L82" s="8"/>
      <c r="M82" s="8">
        <v>3196.37</v>
      </c>
    </row>
    <row r="83" spans="1:15" x14ac:dyDescent="0.25">
      <c r="A83" s="16" t="s">
        <v>15</v>
      </c>
      <c r="B83" s="8">
        <v>344.21000000000004</v>
      </c>
      <c r="C83" s="8">
        <v>366.18</v>
      </c>
      <c r="D83" s="8">
        <v>428.22</v>
      </c>
      <c r="E83" s="8">
        <v>465.40999999999997</v>
      </c>
      <c r="F83" s="8">
        <v>376.34000000000009</v>
      </c>
      <c r="G83" s="8">
        <v>357.49</v>
      </c>
      <c r="H83" s="8">
        <v>359.47000000000008</v>
      </c>
      <c r="I83" s="8">
        <v>342.29</v>
      </c>
      <c r="J83" s="8">
        <v>372.7</v>
      </c>
      <c r="K83" s="8">
        <v>372.78999999999991</v>
      </c>
      <c r="L83" s="8"/>
      <c r="M83" s="8">
        <v>3785.1000000000004</v>
      </c>
    </row>
    <row r="84" spans="1:15" x14ac:dyDescent="0.25">
      <c r="A84" s="16" t="s">
        <v>20</v>
      </c>
      <c r="B84" s="8">
        <v>194.36</v>
      </c>
      <c r="C84" s="8">
        <v>171.71</v>
      </c>
      <c r="D84" s="8">
        <v>120.9</v>
      </c>
      <c r="E84" s="8">
        <v>81.500000000000014</v>
      </c>
      <c r="F84" s="8">
        <v>116.54</v>
      </c>
      <c r="G84" s="8">
        <v>93.02</v>
      </c>
      <c r="H84" s="8">
        <v>87.780000000000015</v>
      </c>
      <c r="I84" s="8">
        <v>59.27</v>
      </c>
      <c r="J84" s="8">
        <v>50.92</v>
      </c>
      <c r="K84" s="8">
        <v>44.199999999999996</v>
      </c>
      <c r="L84" s="8"/>
      <c r="M84" s="8">
        <v>1020.1999999999999</v>
      </c>
    </row>
    <row r="85" spans="1:15" x14ac:dyDescent="0.25">
      <c r="A85" s="16" t="s">
        <v>17</v>
      </c>
      <c r="B85" s="8">
        <v>172.64000000000004</v>
      </c>
      <c r="C85" s="8">
        <v>202.66000000000003</v>
      </c>
      <c r="D85" s="8">
        <v>243.76999999999995</v>
      </c>
      <c r="E85" s="8">
        <v>253.22</v>
      </c>
      <c r="F85" s="8">
        <v>326.40000000000003</v>
      </c>
      <c r="G85" s="8">
        <v>362.65999999999997</v>
      </c>
      <c r="H85" s="8">
        <v>399.59</v>
      </c>
      <c r="I85" s="8">
        <v>438.42</v>
      </c>
      <c r="J85" s="8">
        <v>469.4199999999999</v>
      </c>
      <c r="K85" s="8">
        <v>559.66</v>
      </c>
      <c r="L85" s="8"/>
      <c r="M85" s="8">
        <v>3428.4399999999996</v>
      </c>
    </row>
    <row r="86" spans="1:15" x14ac:dyDescent="0.25">
      <c r="A86" s="16" t="s">
        <v>16</v>
      </c>
      <c r="B86" s="8">
        <v>105.22000000000001</v>
      </c>
      <c r="C86" s="8">
        <v>101</v>
      </c>
      <c r="D86" s="8">
        <v>121.90999999999998</v>
      </c>
      <c r="E86" s="8">
        <v>152.97</v>
      </c>
      <c r="F86" s="8">
        <v>208.19000000000003</v>
      </c>
      <c r="G86" s="8">
        <v>203.29000000000002</v>
      </c>
      <c r="H86" s="8">
        <v>226.19</v>
      </c>
      <c r="I86" s="8">
        <v>236.56999999999994</v>
      </c>
      <c r="J86" s="8">
        <v>250.93999999999997</v>
      </c>
      <c r="K86" s="8">
        <v>209.67</v>
      </c>
      <c r="L86" s="8"/>
      <c r="M86" s="8">
        <v>1815.9500000000003</v>
      </c>
    </row>
    <row r="87" spans="1:15" x14ac:dyDescent="0.25">
      <c r="A87" s="16" t="s">
        <v>21</v>
      </c>
      <c r="B87" s="8">
        <v>1174.44</v>
      </c>
      <c r="C87" s="8">
        <v>1247.0300000000002</v>
      </c>
      <c r="D87" s="8">
        <v>1415.91</v>
      </c>
      <c r="E87" s="8">
        <v>1534.4699999999998</v>
      </c>
      <c r="F87" s="8">
        <v>1602.2299999999998</v>
      </c>
      <c r="G87" s="8">
        <v>1599.1399999999996</v>
      </c>
      <c r="H87" s="8">
        <v>1578.7600000000002</v>
      </c>
      <c r="I87" s="8">
        <v>1592.56</v>
      </c>
      <c r="J87" s="8">
        <v>1156.75</v>
      </c>
      <c r="K87" s="8">
        <v>1301.8700000000001</v>
      </c>
      <c r="L87" s="8"/>
      <c r="M87" s="8">
        <v>14203.16</v>
      </c>
    </row>
    <row r="88" spans="1:15" x14ac:dyDescent="0.25">
      <c r="A88" s="16" t="s">
        <v>14</v>
      </c>
      <c r="B88" s="8">
        <v>47.98</v>
      </c>
      <c r="C88" s="8">
        <v>44.95</v>
      </c>
      <c r="D88" s="8">
        <v>53.49</v>
      </c>
      <c r="E88" s="8">
        <v>47.099999999999994</v>
      </c>
      <c r="F88" s="8">
        <v>48.410000000000004</v>
      </c>
      <c r="G88" s="8">
        <v>50.88</v>
      </c>
      <c r="H88" s="8">
        <v>50.849999999999994</v>
      </c>
      <c r="I88" s="8">
        <v>50.64</v>
      </c>
      <c r="J88" s="8">
        <v>41.150000000000006</v>
      </c>
      <c r="K88" s="8">
        <v>40.539999999999992</v>
      </c>
      <c r="L88" s="8"/>
      <c r="M88" s="8">
        <v>475.9899999999999</v>
      </c>
    </row>
    <row r="89" spans="1:15" x14ac:dyDescent="0.25">
      <c r="A89" s="16" t="s">
        <v>13</v>
      </c>
      <c r="B89" s="8">
        <v>69.870000000000019</v>
      </c>
      <c r="C89" s="8">
        <v>72.969999999999985</v>
      </c>
      <c r="D89" s="8">
        <v>75.86</v>
      </c>
      <c r="E89" s="8">
        <v>90.430000000000021</v>
      </c>
      <c r="F89" s="8">
        <v>107.95999999999997</v>
      </c>
      <c r="G89" s="8">
        <v>120.78000000000002</v>
      </c>
      <c r="H89" s="8">
        <v>133.16000000000003</v>
      </c>
      <c r="I89" s="8">
        <v>146.11000000000001</v>
      </c>
      <c r="J89" s="8">
        <v>210.49</v>
      </c>
      <c r="K89" s="8">
        <v>224.01999999999998</v>
      </c>
      <c r="L89" s="8"/>
      <c r="M89" s="8">
        <v>1251.6500000000001</v>
      </c>
    </row>
    <row r="90" spans="1:15" x14ac:dyDescent="0.25">
      <c r="A90" s="16" t="s">
        <v>50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O90" t="s">
        <v>59</v>
      </c>
    </row>
    <row r="91" spans="1:15" x14ac:dyDescent="0.25">
      <c r="A91" s="12" t="s">
        <v>44</v>
      </c>
      <c r="B91" s="8">
        <v>6656042.3999999994</v>
      </c>
      <c r="C91" s="8">
        <v>6815270.3300000001</v>
      </c>
      <c r="D91" s="8">
        <v>7369474.330000001</v>
      </c>
      <c r="E91" s="8">
        <v>7764276.3599999994</v>
      </c>
      <c r="F91" s="8">
        <v>8042656.8199999994</v>
      </c>
      <c r="G91" s="8">
        <v>8384705.2200000007</v>
      </c>
      <c r="H91" s="8">
        <v>8915281.1899999995</v>
      </c>
      <c r="I91" s="8">
        <v>9403388.3500000015</v>
      </c>
      <c r="J91" s="8">
        <v>8950591.1699999999</v>
      </c>
      <c r="K91" s="8">
        <v>9156512.5699999984</v>
      </c>
      <c r="L91" s="8"/>
      <c r="M91" s="8">
        <v>81458198.739999995</v>
      </c>
      <c r="O91" s="19">
        <f>(GETPIVOTDATA("Summer av Co2 (tonn)",$A$4,"År",2021)-GETPIVOTDATA("Summer av Co2 (tonn)",$A$4,"År",2020))*100/GETPIVOTDATA("Summer av Co2 (tonn)",$A$4,"År",2020)</f>
        <v>2.3006458019241482</v>
      </c>
    </row>
    <row r="92" spans="1:15" x14ac:dyDescent="0.25">
      <c r="A92" s="12" t="s">
        <v>45</v>
      </c>
      <c r="B92" s="8">
        <v>15498.119999999997</v>
      </c>
      <c r="C92" s="8">
        <v>15868.259999999998</v>
      </c>
      <c r="D92" s="8">
        <v>17160.8</v>
      </c>
      <c r="E92" s="8">
        <v>18020.07</v>
      </c>
      <c r="F92" s="8">
        <v>17651.61</v>
      </c>
      <c r="G92" s="8">
        <v>18422.59</v>
      </c>
      <c r="H92" s="8">
        <v>19633.810000000001</v>
      </c>
      <c r="I92" s="8">
        <v>20733.73</v>
      </c>
      <c r="J92" s="8">
        <v>19373.37</v>
      </c>
      <c r="K92" s="8">
        <v>19957.07</v>
      </c>
      <c r="L92" s="8"/>
      <c r="M92" s="8">
        <v>182319.42999999996</v>
      </c>
      <c r="O92" s="19">
        <f>(GETPIVOTDATA("Summer av CO (tonn)",$A$4,"År",2021)-GETPIVOTDATA("Summer av CO (tonn)",$A$4,"År",2020))*100/GETPIVOTDATA("Summer av CO (tonn)",$A$4,"År",2020)</f>
        <v>3.0128986335366577</v>
      </c>
    </row>
    <row r="93" spans="1:15" x14ac:dyDescent="0.25">
      <c r="A93" s="12" t="s">
        <v>46</v>
      </c>
      <c r="B93" s="8">
        <v>115656.39999999998</v>
      </c>
      <c r="C93" s="8">
        <v>118899.90000000001</v>
      </c>
      <c r="D93" s="8">
        <v>127795.75</v>
      </c>
      <c r="E93" s="8">
        <v>133220.23000000001</v>
      </c>
      <c r="F93" s="8">
        <v>131239.79999999999</v>
      </c>
      <c r="G93" s="8">
        <v>137900.06</v>
      </c>
      <c r="H93" s="8">
        <v>149093.21000000002</v>
      </c>
      <c r="I93" s="8">
        <v>159839.09999999998</v>
      </c>
      <c r="J93" s="8">
        <v>144954.29999999999</v>
      </c>
      <c r="K93" s="8">
        <v>149843.77000000002</v>
      </c>
      <c r="L93" s="8"/>
      <c r="M93" s="8">
        <v>1368442.52</v>
      </c>
      <c r="O93" s="19">
        <f>(GETPIVOTDATA("Summer av Nox (tonn)",$A$4,"År",2021)-GETPIVOTDATA("Summer av Nox (tonn)",$A$4,"År",2020))*100/GETPIVOTDATA("Summer av Nox (tonn)",$A$4,"År",2020)</f>
        <v>3.3731113875200878</v>
      </c>
    </row>
    <row r="94" spans="1:15" x14ac:dyDescent="0.25">
      <c r="A94" s="12" t="s">
        <v>47</v>
      </c>
      <c r="B94" s="8">
        <v>12847.06</v>
      </c>
      <c r="C94" s="8">
        <v>13343.839999999998</v>
      </c>
      <c r="D94" s="8">
        <v>14088.86</v>
      </c>
      <c r="E94" s="8">
        <v>14487.17</v>
      </c>
      <c r="F94" s="8">
        <v>15700.119999999999</v>
      </c>
      <c r="G94" s="8">
        <v>16829.509999999998</v>
      </c>
      <c r="H94" s="8">
        <v>19177.469999999998</v>
      </c>
      <c r="I94" s="8">
        <v>21712.44</v>
      </c>
      <c r="J94" s="8">
        <v>9581.880000000001</v>
      </c>
      <c r="K94" s="8">
        <v>9665</v>
      </c>
      <c r="L94" s="8"/>
      <c r="M94" s="8">
        <v>147433.35</v>
      </c>
      <c r="O94" s="19">
        <f>(GETPIVOTDATA("Summer av SO2 (tonn)",$A$4,"År",2021)-GETPIVOTDATA("Summer av SO2 (tonn)",$A$4,"År",2020))*100/GETPIVOTDATA("Summer av SO2 (tonn)",$A$4,"År",2020)</f>
        <v>0.86747068424984419</v>
      </c>
    </row>
    <row r="95" spans="1:15" x14ac:dyDescent="0.25">
      <c r="A95" s="12" t="s">
        <v>48</v>
      </c>
      <c r="B95" s="8">
        <v>6140.0199999999995</v>
      </c>
      <c r="C95" s="8">
        <v>6343.4500000000007</v>
      </c>
      <c r="D95" s="8">
        <v>6674.0199999999986</v>
      </c>
      <c r="E95" s="8">
        <v>6852.7300000000014</v>
      </c>
      <c r="F95" s="8">
        <v>7238.5299999999988</v>
      </c>
      <c r="G95" s="8">
        <v>7745.0099999999993</v>
      </c>
      <c r="H95" s="8">
        <v>8645.8900000000012</v>
      </c>
      <c r="I95" s="8">
        <v>9542.9900000000016</v>
      </c>
      <c r="J95" s="8">
        <v>8358.06</v>
      </c>
      <c r="K95" s="8">
        <v>8635.6200000000008</v>
      </c>
      <c r="L95" s="8"/>
      <c r="M95" s="8">
        <v>76176.319999999992</v>
      </c>
      <c r="O95" s="19">
        <f>(GETPIVOTDATA("Summer av PM (tonn)",$A$4,"År",2021)-GETPIVOTDATA("Summer av PM (tonn)",$A$4,"År",2020))*100/GETPIVOTDATA("Summer av PM (tonn)",$A$4,"År",2020)</f>
        <v>3.3208663254391726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E6ECA-F76E-4792-AD58-900174CD79A4}">
  <dimension ref="A1:D5"/>
  <sheetViews>
    <sheetView workbookViewId="0">
      <selection activeCell="G6" sqref="G6"/>
    </sheetView>
  </sheetViews>
  <sheetFormatPr baseColWidth="10" defaultRowHeight="15" x14ac:dyDescent="0.25"/>
  <sheetData>
    <row r="1" spans="1:4" x14ac:dyDescent="0.25">
      <c r="B1">
        <v>2020</v>
      </c>
      <c r="C1">
        <v>2021</v>
      </c>
      <c r="D1" s="22" t="s">
        <v>58</v>
      </c>
    </row>
    <row r="2" spans="1:4" x14ac:dyDescent="0.25">
      <c r="A2" s="20" t="s">
        <v>23</v>
      </c>
      <c r="B2" s="21">
        <v>19373.37</v>
      </c>
      <c r="C2" s="21">
        <v>19957.07</v>
      </c>
      <c r="D2" s="19">
        <v>3.0128986335366577</v>
      </c>
    </row>
    <row r="3" spans="1:4" x14ac:dyDescent="0.25">
      <c r="A3" s="20" t="s">
        <v>31</v>
      </c>
      <c r="B3" s="21">
        <v>144954.29999999999</v>
      </c>
      <c r="C3" s="21">
        <v>149843.77000000002</v>
      </c>
      <c r="D3" s="19">
        <v>3.3731113875200878</v>
      </c>
    </row>
    <row r="4" spans="1:4" x14ac:dyDescent="0.25">
      <c r="A4" s="20" t="s">
        <v>24</v>
      </c>
      <c r="B4" s="21">
        <v>9581.880000000001</v>
      </c>
      <c r="C4" s="21">
        <v>9665</v>
      </c>
      <c r="D4" s="19">
        <v>0.86747068424984419</v>
      </c>
    </row>
    <row r="5" spans="1:4" x14ac:dyDescent="0.25">
      <c r="A5" s="20" t="s">
        <v>25</v>
      </c>
      <c r="B5" s="21">
        <v>8358.06</v>
      </c>
      <c r="C5" s="21">
        <v>8635.6200000000008</v>
      </c>
      <c r="D5" s="19">
        <v>3.3208663254391726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B6F0-03E0-458F-A678-15035AF5CA9D}">
  <dimension ref="A3:M104"/>
  <sheetViews>
    <sheetView workbookViewId="0">
      <selection activeCell="A61" sqref="A61:A62"/>
    </sheetView>
  </sheetViews>
  <sheetFormatPr baseColWidth="10" defaultRowHeight="15" x14ac:dyDescent="0.25"/>
  <cols>
    <col min="1" max="1" width="26.85546875" bestFit="1" customWidth="1"/>
    <col min="2" max="2" width="18.7109375" bestFit="1" customWidth="1"/>
    <col min="3" max="11" width="8.85546875" bestFit="1" customWidth="1"/>
    <col min="12" max="12" width="6" bestFit="1" customWidth="1"/>
    <col min="13" max="13" width="9.85546875" bestFit="1" customWidth="1"/>
  </cols>
  <sheetData>
    <row r="3" spans="1:13" x14ac:dyDescent="0.25">
      <c r="A3" s="6" t="s">
        <v>26</v>
      </c>
      <c r="B3" t="s">
        <v>32</v>
      </c>
    </row>
    <row r="5" spans="1:13" x14ac:dyDescent="0.25">
      <c r="B5" s="6" t="s">
        <v>43</v>
      </c>
    </row>
    <row r="6" spans="1:13" x14ac:dyDescent="0.25">
      <c r="A6" s="6" t="s">
        <v>33</v>
      </c>
      <c r="B6">
        <v>2012</v>
      </c>
      <c r="C6">
        <v>2013</v>
      </c>
      <c r="D6">
        <v>2014</v>
      </c>
      <c r="E6">
        <v>2015</v>
      </c>
      <c r="F6">
        <v>2016</v>
      </c>
      <c r="G6">
        <v>2017</v>
      </c>
      <c r="H6">
        <v>2018</v>
      </c>
      <c r="I6">
        <v>2019</v>
      </c>
      <c r="J6">
        <v>2020</v>
      </c>
      <c r="K6">
        <v>2021</v>
      </c>
      <c r="L6" t="s">
        <v>50</v>
      </c>
      <c r="M6" t="s">
        <v>34</v>
      </c>
    </row>
    <row r="7" spans="1:13" x14ac:dyDescent="0.25">
      <c r="A7" s="12" t="s">
        <v>35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5">
      <c r="A8" s="16" t="s">
        <v>1</v>
      </c>
      <c r="B8" s="8">
        <v>552031.18000000005</v>
      </c>
      <c r="C8" s="8">
        <v>552990.66000000015</v>
      </c>
      <c r="D8" s="8">
        <v>582250.21000000008</v>
      </c>
      <c r="E8" s="8">
        <v>597425.74000000022</v>
      </c>
      <c r="F8" s="8">
        <v>603308.66999999993</v>
      </c>
      <c r="G8" s="8">
        <v>590795.72</v>
      </c>
      <c r="H8" s="8">
        <v>578507.9800000001</v>
      </c>
      <c r="I8" s="8">
        <v>582432.14</v>
      </c>
      <c r="J8" s="8">
        <v>614864.85</v>
      </c>
      <c r="K8" s="8">
        <v>638608.65</v>
      </c>
      <c r="L8" s="8"/>
      <c r="M8" s="8">
        <v>5893215.8000000007</v>
      </c>
    </row>
    <row r="9" spans="1:13" x14ac:dyDescent="0.25">
      <c r="A9" s="16" t="s">
        <v>2</v>
      </c>
      <c r="B9" s="8">
        <v>2331784.7400000002</v>
      </c>
      <c r="C9" s="8">
        <v>2329206.3099999991</v>
      </c>
      <c r="D9" s="8">
        <v>2535890.9300000006</v>
      </c>
      <c r="E9" s="8">
        <v>2648199.9000000004</v>
      </c>
      <c r="F9" s="8">
        <v>2552199.61</v>
      </c>
      <c r="G9" s="8">
        <v>2581285.8600000008</v>
      </c>
      <c r="H9" s="8">
        <v>2632380.8200000003</v>
      </c>
      <c r="I9" s="8">
        <v>2605778.9000000004</v>
      </c>
      <c r="J9" s="8">
        <v>2608652.1600000006</v>
      </c>
      <c r="K9" s="8">
        <v>2749416.0299999993</v>
      </c>
      <c r="L9" s="8"/>
      <c r="M9" s="8">
        <v>25574795.259999998</v>
      </c>
    </row>
    <row r="10" spans="1:13" x14ac:dyDescent="0.25">
      <c r="A10" s="16" t="s">
        <v>3</v>
      </c>
      <c r="B10" s="8">
        <v>1111177.4099999999</v>
      </c>
      <c r="C10" s="8">
        <v>1151540.0200000003</v>
      </c>
      <c r="D10" s="8">
        <v>1284181.8</v>
      </c>
      <c r="E10" s="8">
        <v>1432596.1399999997</v>
      </c>
      <c r="F10" s="8">
        <v>1498725.5600000005</v>
      </c>
      <c r="G10" s="8">
        <v>1534883.0200000007</v>
      </c>
      <c r="H10" s="8">
        <v>1573598.9200000004</v>
      </c>
      <c r="I10" s="8">
        <v>1542537.02</v>
      </c>
      <c r="J10" s="8">
        <v>1576010.6999999997</v>
      </c>
      <c r="K10" s="8">
        <v>1627942.9300000004</v>
      </c>
      <c r="L10" s="8"/>
      <c r="M10" s="8">
        <v>14333193.52</v>
      </c>
    </row>
    <row r="11" spans="1:13" x14ac:dyDescent="0.25">
      <c r="A11" s="16" t="s">
        <v>4</v>
      </c>
      <c r="B11" s="8">
        <v>1033540.6800000003</v>
      </c>
      <c r="C11" s="8">
        <v>1053823.1300000001</v>
      </c>
      <c r="D11" s="8">
        <v>1091623.23</v>
      </c>
      <c r="E11" s="8">
        <v>1135331.8699999999</v>
      </c>
      <c r="F11" s="8">
        <v>1214502.3599999999</v>
      </c>
      <c r="G11" s="8">
        <v>1241427.3999999999</v>
      </c>
      <c r="H11" s="8">
        <v>1237280.72</v>
      </c>
      <c r="I11" s="8">
        <v>1214542.7899999998</v>
      </c>
      <c r="J11" s="8">
        <v>1127603.6500000004</v>
      </c>
      <c r="K11" s="8">
        <v>1106271.5399999998</v>
      </c>
      <c r="L11" s="8"/>
      <c r="M11" s="8">
        <v>11455947.369999999</v>
      </c>
    </row>
    <row r="12" spans="1:13" x14ac:dyDescent="0.25">
      <c r="A12" s="16" t="s">
        <v>5</v>
      </c>
      <c r="B12" s="8">
        <v>783409.44</v>
      </c>
      <c r="C12" s="8">
        <v>825630.7</v>
      </c>
      <c r="D12" s="8">
        <v>888292.22000000009</v>
      </c>
      <c r="E12" s="8">
        <v>942788.89999999991</v>
      </c>
      <c r="F12" s="8">
        <v>1032621.9999999997</v>
      </c>
      <c r="G12" s="8">
        <v>1138119.5900000001</v>
      </c>
      <c r="H12" s="8">
        <v>1191652.29</v>
      </c>
      <c r="I12" s="8">
        <v>1259003.21</v>
      </c>
      <c r="J12" s="8">
        <v>1131063.0599999998</v>
      </c>
      <c r="K12" s="8">
        <v>1168193.8999999997</v>
      </c>
      <c r="L12" s="8"/>
      <c r="M12" s="8">
        <v>10360775.310000001</v>
      </c>
    </row>
    <row r="13" spans="1:13" x14ac:dyDescent="0.25">
      <c r="A13" s="16" t="s">
        <v>6</v>
      </c>
      <c r="B13" s="8">
        <v>688748.17</v>
      </c>
      <c r="C13" s="8">
        <v>736004.55000000016</v>
      </c>
      <c r="D13" s="8">
        <v>836820.09</v>
      </c>
      <c r="E13" s="8">
        <v>779451.36</v>
      </c>
      <c r="F13" s="8">
        <v>912596.94000000029</v>
      </c>
      <c r="G13" s="8">
        <v>1026080.6900000001</v>
      </c>
      <c r="H13" s="8">
        <v>1071700.1200000001</v>
      </c>
      <c r="I13" s="8">
        <v>1115310.6200000001</v>
      </c>
      <c r="J13" s="8">
        <v>908212.17</v>
      </c>
      <c r="K13" s="8">
        <v>919429.67000000027</v>
      </c>
      <c r="L13" s="8"/>
      <c r="M13" s="8">
        <v>8994354.3800000008</v>
      </c>
    </row>
    <row r="14" spans="1:13" x14ac:dyDescent="0.25">
      <c r="A14" s="16" t="s">
        <v>7</v>
      </c>
      <c r="B14" s="8">
        <v>155350.78</v>
      </c>
      <c r="C14" s="8">
        <v>166074.96000000002</v>
      </c>
      <c r="D14" s="8">
        <v>150415.84999999998</v>
      </c>
      <c r="E14" s="8">
        <v>228482.45</v>
      </c>
      <c r="F14" s="8">
        <v>228701.68</v>
      </c>
      <c r="G14" s="8">
        <v>272112.94</v>
      </c>
      <c r="H14" s="8">
        <v>630160.34000000008</v>
      </c>
      <c r="I14" s="8">
        <v>1083783.6699999997</v>
      </c>
      <c r="J14" s="8">
        <v>984184.58</v>
      </c>
      <c r="K14" s="8">
        <v>946649.85</v>
      </c>
      <c r="L14" s="8"/>
      <c r="M14" s="8">
        <v>4845917.0999999996</v>
      </c>
    </row>
    <row r="15" spans="1:13" x14ac:dyDescent="0.25">
      <c r="A15" s="16" t="s">
        <v>50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5">
      <c r="A16" s="12" t="s">
        <v>36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5">
      <c r="A17" s="16" t="s">
        <v>1</v>
      </c>
      <c r="B17" s="8">
        <v>1288.6500000000001</v>
      </c>
      <c r="C17" s="8">
        <v>1290.8800000000001</v>
      </c>
      <c r="D17" s="8">
        <v>1359.23</v>
      </c>
      <c r="E17" s="8">
        <v>1394.6200000000001</v>
      </c>
      <c r="F17" s="8">
        <v>1408.3699999999994</v>
      </c>
      <c r="G17" s="8">
        <v>1379.13</v>
      </c>
      <c r="H17" s="8">
        <v>1350.4699999999996</v>
      </c>
      <c r="I17" s="8">
        <v>1358.3500000000004</v>
      </c>
      <c r="J17" s="8">
        <v>1429.7900000000004</v>
      </c>
      <c r="K17" s="8">
        <v>1485.0700000000004</v>
      </c>
      <c r="L17" s="8"/>
      <c r="M17" s="8">
        <v>13744.560000000001</v>
      </c>
    </row>
    <row r="18" spans="1:13" x14ac:dyDescent="0.25">
      <c r="A18" s="16" t="s">
        <v>2</v>
      </c>
      <c r="B18" s="8">
        <v>5443.2600000000011</v>
      </c>
      <c r="C18" s="8">
        <v>5437.2699999999995</v>
      </c>
      <c r="D18" s="8">
        <v>5919.7199999999984</v>
      </c>
      <c r="E18" s="8">
        <v>6181.9099999999989</v>
      </c>
      <c r="F18" s="8">
        <v>5957.8100000000013</v>
      </c>
      <c r="G18" s="8">
        <v>6025.72</v>
      </c>
      <c r="H18" s="8">
        <v>6144.9800000000005</v>
      </c>
      <c r="I18" s="8">
        <v>6082.7000000000007</v>
      </c>
      <c r="J18" s="8">
        <v>6070.03</v>
      </c>
      <c r="K18" s="8">
        <v>6398.72</v>
      </c>
      <c r="L18" s="8"/>
      <c r="M18" s="8">
        <v>59662.12000000001</v>
      </c>
    </row>
    <row r="19" spans="1:13" x14ac:dyDescent="0.25">
      <c r="A19" s="16" t="s">
        <v>3</v>
      </c>
      <c r="B19" s="8">
        <v>2593.89</v>
      </c>
      <c r="C19" s="8">
        <v>2688.1300000000006</v>
      </c>
      <c r="D19" s="8">
        <v>2997.7599999999998</v>
      </c>
      <c r="E19" s="8">
        <v>3312.8500000000004</v>
      </c>
      <c r="F19" s="8">
        <v>2985.5799999999995</v>
      </c>
      <c r="G19" s="8">
        <v>3048.0500000000006</v>
      </c>
      <c r="H19" s="8">
        <v>3119.76</v>
      </c>
      <c r="I19" s="8">
        <v>3064.5499999999993</v>
      </c>
      <c r="J19" s="8">
        <v>3109.4</v>
      </c>
      <c r="K19" s="8">
        <v>3259.7399999999989</v>
      </c>
      <c r="L19" s="8"/>
      <c r="M19" s="8">
        <v>30179.710000000003</v>
      </c>
    </row>
    <row r="20" spans="1:13" x14ac:dyDescent="0.25">
      <c r="A20" s="16" t="s">
        <v>4</v>
      </c>
      <c r="B20" s="8">
        <v>2398.54</v>
      </c>
      <c r="C20" s="8">
        <v>2445.16</v>
      </c>
      <c r="D20" s="8">
        <v>2533.8900000000003</v>
      </c>
      <c r="E20" s="8">
        <v>2619.5499999999993</v>
      </c>
      <c r="F20" s="8">
        <v>2554.06</v>
      </c>
      <c r="G20" s="8">
        <v>2642.0299999999997</v>
      </c>
      <c r="H20" s="8">
        <v>2647.3400000000006</v>
      </c>
      <c r="I20" s="8">
        <v>2574.7000000000007</v>
      </c>
      <c r="J20" s="8">
        <v>2260.4299999999998</v>
      </c>
      <c r="K20" s="8">
        <v>2246.3399999999997</v>
      </c>
      <c r="L20" s="8"/>
      <c r="M20" s="8">
        <v>24922.04</v>
      </c>
    </row>
    <row r="21" spans="1:13" x14ac:dyDescent="0.25">
      <c r="A21" s="16" t="s">
        <v>5</v>
      </c>
      <c r="B21" s="8">
        <v>1815.9400000000003</v>
      </c>
      <c r="C21" s="8">
        <v>1914.8400000000001</v>
      </c>
      <c r="D21" s="8">
        <v>2060.4399999999996</v>
      </c>
      <c r="E21" s="8">
        <v>2178.5700000000002</v>
      </c>
      <c r="F21" s="8">
        <v>2210.8700000000003</v>
      </c>
      <c r="G21" s="8">
        <v>2438.7100000000005</v>
      </c>
      <c r="H21" s="8">
        <v>2551.9099999999994</v>
      </c>
      <c r="I21" s="8">
        <v>2688.1700000000005</v>
      </c>
      <c r="J21" s="8">
        <v>2352.1999999999994</v>
      </c>
      <c r="K21" s="8">
        <v>2444.6899999999996</v>
      </c>
      <c r="L21" s="8"/>
      <c r="M21" s="8">
        <v>22656.340000000004</v>
      </c>
    </row>
    <row r="22" spans="1:13" x14ac:dyDescent="0.25">
      <c r="A22" s="16" t="s">
        <v>6</v>
      </c>
      <c r="B22" s="8">
        <v>1597.3699999999997</v>
      </c>
      <c r="C22" s="8">
        <v>1706.7999999999997</v>
      </c>
      <c r="D22" s="8">
        <v>1941.0299999999997</v>
      </c>
      <c r="E22" s="8">
        <v>1803.7700000000004</v>
      </c>
      <c r="F22" s="8">
        <v>2016.2</v>
      </c>
      <c r="G22" s="8">
        <v>2270.66</v>
      </c>
      <c r="H22" s="8">
        <v>2376.0399999999995</v>
      </c>
      <c r="I22" s="8">
        <v>2466.58</v>
      </c>
      <c r="J22" s="8">
        <v>1901.97</v>
      </c>
      <c r="K22" s="8">
        <v>1953.0799999999997</v>
      </c>
      <c r="L22" s="8"/>
      <c r="M22" s="8">
        <v>20033.499999999996</v>
      </c>
    </row>
    <row r="23" spans="1:13" x14ac:dyDescent="0.25">
      <c r="A23" s="16" t="s">
        <v>7</v>
      </c>
      <c r="B23" s="8">
        <v>360.47</v>
      </c>
      <c r="C23" s="8">
        <v>385.18000000000006</v>
      </c>
      <c r="D23" s="8">
        <v>348.73</v>
      </c>
      <c r="E23" s="8">
        <v>528.79999999999995</v>
      </c>
      <c r="F23" s="8">
        <v>518.71999999999991</v>
      </c>
      <c r="G23" s="8">
        <v>618.29</v>
      </c>
      <c r="H23" s="8">
        <v>1443.31</v>
      </c>
      <c r="I23" s="8">
        <v>2498.6799999999998</v>
      </c>
      <c r="J23" s="8">
        <v>2249.5500000000002</v>
      </c>
      <c r="K23" s="8">
        <v>2169.4300000000003</v>
      </c>
      <c r="L23" s="8"/>
      <c r="M23" s="8">
        <v>11121.16</v>
      </c>
    </row>
    <row r="24" spans="1:13" x14ac:dyDescent="0.25">
      <c r="A24" s="16" t="s">
        <v>50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5">
      <c r="A25" s="12" t="s">
        <v>37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5">
      <c r="A26" s="16" t="s">
        <v>1</v>
      </c>
      <c r="B26" s="8">
        <v>7662.25</v>
      </c>
      <c r="C26" s="8">
        <v>7675.57</v>
      </c>
      <c r="D26" s="8">
        <v>8081.7300000000014</v>
      </c>
      <c r="E26" s="8">
        <v>8292.34</v>
      </c>
      <c r="F26" s="8">
        <v>8373.9999999999982</v>
      </c>
      <c r="G26" s="8">
        <v>8200.2999999999993</v>
      </c>
      <c r="H26" s="8">
        <v>8029.760000000002</v>
      </c>
      <c r="I26" s="8">
        <v>8076.159999999998</v>
      </c>
      <c r="J26" s="8">
        <v>8501.3900000000012</v>
      </c>
      <c r="K26" s="8">
        <v>8830.19</v>
      </c>
      <c r="L26" s="8"/>
      <c r="M26" s="8">
        <v>81723.69</v>
      </c>
    </row>
    <row r="27" spans="1:13" x14ac:dyDescent="0.25">
      <c r="A27" s="16" t="s">
        <v>2</v>
      </c>
      <c r="B27" s="8">
        <v>32814.629999999997</v>
      </c>
      <c r="C27" s="8">
        <v>32783.600000000006</v>
      </c>
      <c r="D27" s="8">
        <v>35693.51999999999</v>
      </c>
      <c r="E27" s="8">
        <v>37260.829999999994</v>
      </c>
      <c r="F27" s="8">
        <v>35929.339999999997</v>
      </c>
      <c r="G27" s="8">
        <v>36339.280000000006</v>
      </c>
      <c r="H27" s="8">
        <v>37054.999999999993</v>
      </c>
      <c r="I27" s="8">
        <v>36678.14</v>
      </c>
      <c r="J27" s="8">
        <v>36605.760000000002</v>
      </c>
      <c r="K27" s="8">
        <v>38605.769999999997</v>
      </c>
      <c r="L27" s="8"/>
      <c r="M27" s="8">
        <v>359765.87</v>
      </c>
    </row>
    <row r="28" spans="1:13" x14ac:dyDescent="0.25">
      <c r="A28" s="16" t="s">
        <v>3</v>
      </c>
      <c r="B28" s="8">
        <v>17263.370000000003</v>
      </c>
      <c r="C28" s="8">
        <v>17925.439999999999</v>
      </c>
      <c r="D28" s="8">
        <v>19942.48</v>
      </c>
      <c r="E28" s="8">
        <v>21952.749999999996</v>
      </c>
      <c r="F28" s="8">
        <v>19813.760000000002</v>
      </c>
      <c r="G28" s="8">
        <v>20197.860000000004</v>
      </c>
      <c r="H28" s="8">
        <v>20669.929999999997</v>
      </c>
      <c r="I28" s="8">
        <v>20395.37</v>
      </c>
      <c r="J28" s="8">
        <v>20646.98000000001</v>
      </c>
      <c r="K28" s="8">
        <v>21725.32</v>
      </c>
      <c r="L28" s="8"/>
      <c r="M28" s="8">
        <v>200533.26</v>
      </c>
    </row>
    <row r="29" spans="1:13" x14ac:dyDescent="0.25">
      <c r="A29" s="16" t="s">
        <v>4</v>
      </c>
      <c r="B29" s="8">
        <v>21819.770000000004</v>
      </c>
      <c r="C29" s="8">
        <v>22551.070000000003</v>
      </c>
      <c r="D29" s="8">
        <v>22986.350000000002</v>
      </c>
      <c r="E29" s="8">
        <v>23533.280000000002</v>
      </c>
      <c r="F29" s="8">
        <v>22999.700000000008</v>
      </c>
      <c r="G29" s="8">
        <v>24015.019999999997</v>
      </c>
      <c r="H29" s="8">
        <v>24230.429999999989</v>
      </c>
      <c r="I29" s="8">
        <v>23138.51999999999</v>
      </c>
      <c r="J29" s="8">
        <v>19150.849999999991</v>
      </c>
      <c r="K29" s="8">
        <v>19390.680000000004</v>
      </c>
      <c r="L29" s="8"/>
      <c r="M29" s="8">
        <v>223815.66999999998</v>
      </c>
    </row>
    <row r="30" spans="1:13" x14ac:dyDescent="0.25">
      <c r="A30" s="16" t="s">
        <v>5</v>
      </c>
      <c r="B30" s="8">
        <v>17402.329999999998</v>
      </c>
      <c r="C30" s="8">
        <v>17851.060000000001</v>
      </c>
      <c r="D30" s="8">
        <v>19194.000000000004</v>
      </c>
      <c r="E30" s="8">
        <v>20014.57</v>
      </c>
      <c r="F30" s="8">
        <v>20064.810000000001</v>
      </c>
      <c r="G30" s="8">
        <v>21914.549999999988</v>
      </c>
      <c r="H30" s="8">
        <v>22438.15</v>
      </c>
      <c r="I30" s="8">
        <v>23607.919999999998</v>
      </c>
      <c r="J30" s="8">
        <v>19573.75</v>
      </c>
      <c r="K30" s="8">
        <v>20618.940000000006</v>
      </c>
      <c r="L30" s="8"/>
      <c r="M30" s="8">
        <v>202680.07999999996</v>
      </c>
    </row>
    <row r="31" spans="1:13" x14ac:dyDescent="0.25">
      <c r="A31" s="16" t="s">
        <v>6</v>
      </c>
      <c r="B31" s="8">
        <v>15306.799999999997</v>
      </c>
      <c r="C31" s="8">
        <v>16424.27</v>
      </c>
      <c r="D31" s="8">
        <v>18513.949999999997</v>
      </c>
      <c r="E31" s="8">
        <v>16951.670000000002</v>
      </c>
      <c r="F31" s="8">
        <v>18942.150000000001</v>
      </c>
      <c r="G31" s="8">
        <v>21148.5</v>
      </c>
      <c r="H31" s="8">
        <v>22078.78</v>
      </c>
      <c r="I31" s="8">
        <v>22791.200000000001</v>
      </c>
      <c r="J31" s="8">
        <v>17389.46</v>
      </c>
      <c r="K31" s="8">
        <v>18156.28</v>
      </c>
      <c r="L31" s="8"/>
      <c r="M31" s="8">
        <v>187703.06</v>
      </c>
    </row>
    <row r="32" spans="1:13" x14ac:dyDescent="0.25">
      <c r="A32" s="16" t="s">
        <v>7</v>
      </c>
      <c r="B32" s="8">
        <v>3387.2499999999995</v>
      </c>
      <c r="C32" s="8">
        <v>3688.89</v>
      </c>
      <c r="D32" s="8">
        <v>3383.72</v>
      </c>
      <c r="E32" s="8">
        <v>5214.7900000000009</v>
      </c>
      <c r="F32" s="8">
        <v>5116.0399999999991</v>
      </c>
      <c r="G32" s="8">
        <v>6084.55</v>
      </c>
      <c r="H32" s="8">
        <v>14591.159999999998</v>
      </c>
      <c r="I32" s="8">
        <v>25151.79</v>
      </c>
      <c r="J32" s="8">
        <v>23086.109999999997</v>
      </c>
      <c r="K32" s="8">
        <v>22516.589999999997</v>
      </c>
      <c r="L32" s="8"/>
      <c r="M32" s="8">
        <v>112220.89</v>
      </c>
    </row>
    <row r="33" spans="1:13" x14ac:dyDescent="0.25">
      <c r="A33" s="16" t="s">
        <v>50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5">
      <c r="A34" s="12" t="s">
        <v>38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5">
      <c r="A35" s="16" t="s">
        <v>1</v>
      </c>
      <c r="B35" s="8">
        <v>313.5</v>
      </c>
      <c r="C35" s="8">
        <v>314</v>
      </c>
      <c r="D35" s="8">
        <v>330.64</v>
      </c>
      <c r="E35" s="8">
        <v>339.21000000000015</v>
      </c>
      <c r="F35" s="8">
        <v>342.55</v>
      </c>
      <c r="G35" s="8">
        <v>335.46999999999997</v>
      </c>
      <c r="H35" s="8">
        <v>328.49</v>
      </c>
      <c r="I35" s="8">
        <v>330.7</v>
      </c>
      <c r="J35" s="8">
        <v>347.76000000000005</v>
      </c>
      <c r="K35" s="8">
        <v>361.21999999999991</v>
      </c>
      <c r="L35" s="8"/>
      <c r="M35" s="8">
        <v>3343.54</v>
      </c>
    </row>
    <row r="36" spans="1:13" x14ac:dyDescent="0.25">
      <c r="A36" s="16" t="s">
        <v>2</v>
      </c>
      <c r="B36" s="8">
        <v>1984.1200000000006</v>
      </c>
      <c r="C36" s="8">
        <v>1961.4600000000005</v>
      </c>
      <c r="D36" s="8">
        <v>2076.61</v>
      </c>
      <c r="E36" s="8">
        <v>2129.7900000000004</v>
      </c>
      <c r="F36" s="8">
        <v>2095.6000000000004</v>
      </c>
      <c r="G36" s="8">
        <v>2121.4200000000005</v>
      </c>
      <c r="H36" s="8">
        <v>2155.6600000000003</v>
      </c>
      <c r="I36" s="8">
        <v>2120.5199999999991</v>
      </c>
      <c r="J36" s="8">
        <v>1778.9099999999999</v>
      </c>
      <c r="K36" s="8">
        <v>1855.36</v>
      </c>
      <c r="L36" s="8"/>
      <c r="M36" s="8">
        <v>20279.45</v>
      </c>
    </row>
    <row r="37" spans="1:13" x14ac:dyDescent="0.25">
      <c r="A37" s="16" t="s">
        <v>3</v>
      </c>
      <c r="B37" s="8">
        <v>1033.7799999999995</v>
      </c>
      <c r="C37" s="8">
        <v>1076.3000000000004</v>
      </c>
      <c r="D37" s="8">
        <v>1181.8200000000002</v>
      </c>
      <c r="E37" s="8">
        <v>1323.6700000000005</v>
      </c>
      <c r="F37" s="8">
        <v>1476.5199999999998</v>
      </c>
      <c r="G37" s="8">
        <v>1519.5700000000002</v>
      </c>
      <c r="H37" s="8">
        <v>1532.24</v>
      </c>
      <c r="I37" s="8">
        <v>1532.8899999999999</v>
      </c>
      <c r="J37" s="8">
        <v>1121.77</v>
      </c>
      <c r="K37" s="8">
        <v>1163.6200000000006</v>
      </c>
      <c r="L37" s="8"/>
      <c r="M37" s="8">
        <v>12962.18</v>
      </c>
    </row>
    <row r="38" spans="1:13" x14ac:dyDescent="0.25">
      <c r="A38" s="16" t="s">
        <v>4</v>
      </c>
      <c r="B38" s="8">
        <v>3017.95</v>
      </c>
      <c r="C38" s="8">
        <v>3128.39</v>
      </c>
      <c r="D38" s="8">
        <v>3120.69</v>
      </c>
      <c r="E38" s="8">
        <v>3195.3999999999996</v>
      </c>
      <c r="F38" s="8">
        <v>3350.3799999999997</v>
      </c>
      <c r="G38" s="8">
        <v>3541.860000000001</v>
      </c>
      <c r="H38" s="8">
        <v>3597.2200000000007</v>
      </c>
      <c r="I38" s="8">
        <v>3420.79</v>
      </c>
      <c r="J38" s="8">
        <v>1555.7400000000002</v>
      </c>
      <c r="K38" s="8">
        <v>1525.48</v>
      </c>
      <c r="L38" s="8"/>
      <c r="M38" s="8">
        <v>29453.900000000005</v>
      </c>
    </row>
    <row r="39" spans="1:13" x14ac:dyDescent="0.25">
      <c r="A39" s="16" t="s">
        <v>5</v>
      </c>
      <c r="B39" s="8">
        <v>2547.66</v>
      </c>
      <c r="C39" s="8">
        <v>2558.8600000000006</v>
      </c>
      <c r="D39" s="8">
        <v>2738.4999999999995</v>
      </c>
      <c r="E39" s="8">
        <v>2837.7000000000007</v>
      </c>
      <c r="F39" s="8">
        <v>3022.0400000000004</v>
      </c>
      <c r="G39" s="8">
        <v>3273.24</v>
      </c>
      <c r="H39" s="8">
        <v>3297.5999999999995</v>
      </c>
      <c r="I39" s="8">
        <v>3473.3300000000004</v>
      </c>
      <c r="J39" s="8">
        <v>1294.8499999999999</v>
      </c>
      <c r="K39" s="8">
        <v>1311.0500000000002</v>
      </c>
      <c r="L39" s="8"/>
      <c r="M39" s="8">
        <v>26354.829999999998</v>
      </c>
    </row>
    <row r="40" spans="1:13" x14ac:dyDescent="0.25">
      <c r="A40" s="16" t="s">
        <v>6</v>
      </c>
      <c r="B40" s="8">
        <v>3255.96</v>
      </c>
      <c r="C40" s="8">
        <v>3520.9399999999996</v>
      </c>
      <c r="D40" s="8">
        <v>3904.2799999999997</v>
      </c>
      <c r="E40" s="8">
        <v>3491.3200000000006</v>
      </c>
      <c r="F40" s="8">
        <v>4228.26</v>
      </c>
      <c r="G40" s="8">
        <v>4637.92</v>
      </c>
      <c r="H40" s="8">
        <v>4806.5199999999995</v>
      </c>
      <c r="I40" s="8">
        <v>4934.72</v>
      </c>
      <c r="J40" s="8">
        <v>1199.77</v>
      </c>
      <c r="K40" s="8">
        <v>1205.1299999999999</v>
      </c>
      <c r="L40" s="8"/>
      <c r="M40" s="8">
        <v>35184.819999999992</v>
      </c>
    </row>
    <row r="41" spans="1:13" x14ac:dyDescent="0.25">
      <c r="A41" s="16" t="s">
        <v>7</v>
      </c>
      <c r="B41" s="8">
        <v>694.08999999999992</v>
      </c>
      <c r="C41" s="8">
        <v>783.89</v>
      </c>
      <c r="D41" s="8">
        <v>736.32</v>
      </c>
      <c r="E41" s="8">
        <v>1170.08</v>
      </c>
      <c r="F41" s="8">
        <v>1184.77</v>
      </c>
      <c r="G41" s="8">
        <v>1400.03</v>
      </c>
      <c r="H41" s="8">
        <v>3459.74</v>
      </c>
      <c r="I41" s="8">
        <v>5899.49</v>
      </c>
      <c r="J41" s="8">
        <v>2283.08</v>
      </c>
      <c r="K41" s="8">
        <v>2243.14</v>
      </c>
      <c r="L41" s="8"/>
      <c r="M41" s="8">
        <v>19854.629999999997</v>
      </c>
    </row>
    <row r="42" spans="1:13" x14ac:dyDescent="0.25">
      <c r="A42" s="16" t="s">
        <v>50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5">
      <c r="A43" s="12" t="s">
        <v>39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5">
      <c r="A44" s="16" t="s">
        <v>1</v>
      </c>
      <c r="B44" s="8">
        <v>208.94000000000003</v>
      </c>
      <c r="C44" s="8">
        <v>209.33</v>
      </c>
      <c r="D44" s="8">
        <v>220.41000000000003</v>
      </c>
      <c r="E44" s="8">
        <v>226.15999999999994</v>
      </c>
      <c r="F44" s="8">
        <v>228.37</v>
      </c>
      <c r="G44" s="8">
        <v>223.66</v>
      </c>
      <c r="H44" s="8">
        <v>219.01999999999995</v>
      </c>
      <c r="I44" s="8">
        <v>220.58</v>
      </c>
      <c r="J44" s="8">
        <v>231.87999999999997</v>
      </c>
      <c r="K44" s="8">
        <v>240.80000000000004</v>
      </c>
      <c r="L44" s="8"/>
      <c r="M44" s="8">
        <v>2229.15</v>
      </c>
    </row>
    <row r="45" spans="1:13" x14ac:dyDescent="0.25">
      <c r="A45" s="16" t="s">
        <v>2</v>
      </c>
      <c r="B45" s="8">
        <v>882.69999999999993</v>
      </c>
      <c r="C45" s="8">
        <v>881.71999999999991</v>
      </c>
      <c r="D45" s="8">
        <v>959.93</v>
      </c>
      <c r="E45" s="8">
        <v>1002.4800000000001</v>
      </c>
      <c r="F45" s="8">
        <v>966.1400000000001</v>
      </c>
      <c r="G45" s="8">
        <v>977.13999999999987</v>
      </c>
      <c r="H45" s="8">
        <v>996.4899999999999</v>
      </c>
      <c r="I45" s="8">
        <v>986.42000000000007</v>
      </c>
      <c r="J45" s="8">
        <v>984.32999999999993</v>
      </c>
      <c r="K45" s="8">
        <v>1037.6500000000003</v>
      </c>
      <c r="L45" s="8"/>
      <c r="M45" s="8">
        <v>9675</v>
      </c>
    </row>
    <row r="46" spans="1:13" x14ac:dyDescent="0.25">
      <c r="A46" s="16" t="s">
        <v>3</v>
      </c>
      <c r="B46" s="8">
        <v>420.64000000000016</v>
      </c>
      <c r="C46" s="8">
        <v>435.90999999999997</v>
      </c>
      <c r="D46" s="8">
        <v>486.14</v>
      </c>
      <c r="E46" s="8">
        <v>545.32999999999993</v>
      </c>
      <c r="F46" s="8">
        <v>617.04</v>
      </c>
      <c r="G46" s="8">
        <v>632.87</v>
      </c>
      <c r="H46" s="8">
        <v>649.33000000000027</v>
      </c>
      <c r="I46" s="8">
        <v>635.92999999999984</v>
      </c>
      <c r="J46" s="8">
        <v>650.20999999999981</v>
      </c>
      <c r="K46" s="8">
        <v>667.05</v>
      </c>
      <c r="L46" s="8"/>
      <c r="M46" s="8">
        <v>5740.4500000000007</v>
      </c>
    </row>
    <row r="47" spans="1:13" x14ac:dyDescent="0.25">
      <c r="A47" s="16" t="s">
        <v>4</v>
      </c>
      <c r="B47" s="8">
        <v>1681.8899999999999</v>
      </c>
      <c r="C47" s="8">
        <v>1755.0199999999998</v>
      </c>
      <c r="D47" s="8">
        <v>1724.1200000000003</v>
      </c>
      <c r="E47" s="8">
        <v>1751.59</v>
      </c>
      <c r="F47" s="8">
        <v>1791.6799999999998</v>
      </c>
      <c r="G47" s="8">
        <v>1923.2200000000005</v>
      </c>
      <c r="H47" s="8">
        <v>1972.83</v>
      </c>
      <c r="I47" s="8">
        <v>1843.1499999999999</v>
      </c>
      <c r="J47" s="8">
        <v>1483.9900000000002</v>
      </c>
      <c r="K47" s="8">
        <v>1528.35</v>
      </c>
      <c r="L47" s="8"/>
      <c r="M47" s="8">
        <v>17455.84</v>
      </c>
    </row>
    <row r="48" spans="1:13" x14ac:dyDescent="0.25">
      <c r="A48" s="16" t="s">
        <v>5</v>
      </c>
      <c r="B48" s="8">
        <v>1478.4399999999996</v>
      </c>
      <c r="C48" s="8">
        <v>1459.4400000000005</v>
      </c>
      <c r="D48" s="8">
        <v>1558.7700000000004</v>
      </c>
      <c r="E48" s="8">
        <v>1599.9</v>
      </c>
      <c r="F48" s="8">
        <v>1672.53</v>
      </c>
      <c r="G48" s="8">
        <v>1801.5100000000002</v>
      </c>
      <c r="H48" s="8">
        <v>1784.2700000000004</v>
      </c>
      <c r="I48" s="8">
        <v>1878.6100000000001</v>
      </c>
      <c r="J48" s="8">
        <v>1468.7299999999996</v>
      </c>
      <c r="K48" s="8">
        <v>1558.8999999999999</v>
      </c>
      <c r="L48" s="8"/>
      <c r="M48" s="8">
        <v>16261.1</v>
      </c>
    </row>
    <row r="49" spans="1:13" x14ac:dyDescent="0.25">
      <c r="A49" s="16" t="s">
        <v>6</v>
      </c>
      <c r="B49" s="8">
        <v>1210.6799999999998</v>
      </c>
      <c r="C49" s="8">
        <v>1310.5999999999997</v>
      </c>
      <c r="D49" s="8">
        <v>1450.01</v>
      </c>
      <c r="E49" s="8">
        <v>1289.5199999999998</v>
      </c>
      <c r="F49" s="8">
        <v>1523.87</v>
      </c>
      <c r="G49" s="8">
        <v>1667.76</v>
      </c>
      <c r="H49" s="8">
        <v>1728.6200000000003</v>
      </c>
      <c r="I49" s="8">
        <v>1768.7</v>
      </c>
      <c r="J49" s="8">
        <v>1428.13</v>
      </c>
      <c r="K49" s="8">
        <v>1511.6799999999998</v>
      </c>
      <c r="L49" s="8"/>
      <c r="M49" s="8">
        <v>14889.57</v>
      </c>
    </row>
    <row r="50" spans="1:13" x14ac:dyDescent="0.25">
      <c r="A50" s="16" t="s">
        <v>7</v>
      </c>
      <c r="B50" s="8">
        <v>256.72999999999996</v>
      </c>
      <c r="C50" s="8">
        <v>291.43</v>
      </c>
      <c r="D50" s="8">
        <v>274.64000000000004</v>
      </c>
      <c r="E50" s="8">
        <v>437.75</v>
      </c>
      <c r="F50" s="8">
        <v>438.89999999999992</v>
      </c>
      <c r="G50" s="8">
        <v>518.85</v>
      </c>
      <c r="H50" s="8">
        <v>1295.33</v>
      </c>
      <c r="I50" s="8">
        <v>2209.6</v>
      </c>
      <c r="J50" s="8">
        <v>2110.79</v>
      </c>
      <c r="K50" s="8">
        <v>2091.19</v>
      </c>
      <c r="L50" s="8"/>
      <c r="M50" s="8">
        <v>9925.2099999999991</v>
      </c>
    </row>
    <row r="51" spans="1:13" x14ac:dyDescent="0.25">
      <c r="A51" s="16" t="s">
        <v>50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5">
      <c r="A52" s="12" t="s">
        <v>44</v>
      </c>
      <c r="B52" s="8">
        <v>6656042.4000000013</v>
      </c>
      <c r="C52" s="8">
        <v>6815270.3299999991</v>
      </c>
      <c r="D52" s="8">
        <v>7369474.3299999991</v>
      </c>
      <c r="E52" s="8">
        <v>7764276.3600000013</v>
      </c>
      <c r="F52" s="8">
        <v>8042656.8199999994</v>
      </c>
      <c r="G52" s="8">
        <v>8384705.2200000025</v>
      </c>
      <c r="H52" s="8">
        <v>8915281.1900000013</v>
      </c>
      <c r="I52" s="8">
        <v>9403388.3499999996</v>
      </c>
      <c r="J52" s="8">
        <v>8950591.1699999999</v>
      </c>
      <c r="K52" s="8">
        <v>9156512.5699999984</v>
      </c>
      <c r="L52" s="8"/>
      <c r="M52" s="8">
        <v>81458198.73999998</v>
      </c>
    </row>
    <row r="53" spans="1:13" x14ac:dyDescent="0.25">
      <c r="A53" s="12" t="s">
        <v>45</v>
      </c>
      <c r="B53" s="8">
        <v>15498.119999999999</v>
      </c>
      <c r="C53" s="8">
        <v>15868.26</v>
      </c>
      <c r="D53" s="8">
        <v>17160.799999999996</v>
      </c>
      <c r="E53" s="8">
        <v>18020.069999999996</v>
      </c>
      <c r="F53" s="8">
        <v>17651.61</v>
      </c>
      <c r="G53" s="8">
        <v>18422.590000000004</v>
      </c>
      <c r="H53" s="8">
        <v>19633.810000000001</v>
      </c>
      <c r="I53" s="8">
        <v>20733.730000000003</v>
      </c>
      <c r="J53" s="8">
        <v>19373.37</v>
      </c>
      <c r="K53" s="8">
        <v>19957.069999999996</v>
      </c>
      <c r="L53" s="8"/>
      <c r="M53" s="8">
        <v>182319.43000000002</v>
      </c>
    </row>
    <row r="54" spans="1:13" x14ac:dyDescent="0.25">
      <c r="A54" s="12" t="s">
        <v>46</v>
      </c>
      <c r="B54" s="8">
        <v>115656.40000000001</v>
      </c>
      <c r="C54" s="8">
        <v>118899.90000000001</v>
      </c>
      <c r="D54" s="8">
        <v>127795.75</v>
      </c>
      <c r="E54" s="8">
        <v>133220.22999999998</v>
      </c>
      <c r="F54" s="8">
        <v>131239.80000000002</v>
      </c>
      <c r="G54" s="8">
        <v>137900.05999999997</v>
      </c>
      <c r="H54" s="8">
        <v>149093.21</v>
      </c>
      <c r="I54" s="8">
        <v>159839.1</v>
      </c>
      <c r="J54" s="8">
        <v>144954.29999999999</v>
      </c>
      <c r="K54" s="8">
        <v>149843.77000000002</v>
      </c>
      <c r="L54" s="8"/>
      <c r="M54" s="8">
        <v>1368442.5199999998</v>
      </c>
    </row>
    <row r="55" spans="1:13" x14ac:dyDescent="0.25">
      <c r="A55" s="12" t="s">
        <v>47</v>
      </c>
      <c r="B55" s="8">
        <v>12847.060000000001</v>
      </c>
      <c r="C55" s="8">
        <v>13343.84</v>
      </c>
      <c r="D55" s="8">
        <v>14088.86</v>
      </c>
      <c r="E55" s="8">
        <v>14487.17</v>
      </c>
      <c r="F55" s="8">
        <v>15700.12</v>
      </c>
      <c r="G55" s="8">
        <v>16829.510000000002</v>
      </c>
      <c r="H55" s="8">
        <v>19177.47</v>
      </c>
      <c r="I55" s="8">
        <v>21712.440000000002</v>
      </c>
      <c r="J55" s="8">
        <v>9581.880000000001</v>
      </c>
      <c r="K55" s="8">
        <v>9665</v>
      </c>
      <c r="L55" s="8"/>
      <c r="M55" s="8">
        <v>147433.35</v>
      </c>
    </row>
    <row r="56" spans="1:13" x14ac:dyDescent="0.25">
      <c r="A56" s="12" t="s">
        <v>48</v>
      </c>
      <c r="B56" s="8">
        <v>6140.0199999999986</v>
      </c>
      <c r="C56" s="8">
        <v>6343.45</v>
      </c>
      <c r="D56" s="8">
        <v>6674.0200000000013</v>
      </c>
      <c r="E56" s="8">
        <v>6852.73</v>
      </c>
      <c r="F56" s="8">
        <v>7238.53</v>
      </c>
      <c r="G56" s="8">
        <v>7745.0100000000011</v>
      </c>
      <c r="H56" s="8">
        <v>8645.8900000000012</v>
      </c>
      <c r="I56" s="8">
        <v>9542.99</v>
      </c>
      <c r="J56" s="8">
        <v>8358.06</v>
      </c>
      <c r="K56" s="8">
        <v>8635.6200000000008</v>
      </c>
      <c r="L56" s="8"/>
      <c r="M56" s="8">
        <v>76176.320000000007</v>
      </c>
    </row>
    <row r="57" spans="1:13" x14ac:dyDescent="0.25">
      <c r="A57" s="12" t="s">
        <v>57</v>
      </c>
    </row>
    <row r="58" spans="1:13" x14ac:dyDescent="0.25">
      <c r="A58" s="16" t="s">
        <v>1</v>
      </c>
      <c r="B58" s="18">
        <f>GETPIVOTDATA("Summer av Co2 (tonn)",$A$4,"Skipsstørrelse","&lt; 1000 GT","År",2012)*100/GETPIVOTDATA("Summer av Co2 (tonn)",$A$4,"År",2012)</f>
        <v>8.2936848479210408</v>
      </c>
      <c r="K58" s="18">
        <f>GETPIVOTDATA("Summer av Co2 (tonn)",$A$4,"Skipsstørrelse","&lt; 1000 GT","År",2021)*100/GETPIVOTDATA("Summer av Co2 (tonn)",$A$4,"År",2021)</f>
        <v>6.9743654597527636</v>
      </c>
    </row>
    <row r="59" spans="1:13" x14ac:dyDescent="0.25">
      <c r="A59" s="16" t="s">
        <v>2</v>
      </c>
      <c r="B59" s="18">
        <f>GETPIVOTDATA("Summer av Co2 (tonn)",$A$4,"Skipsstørrelse","1000 - 4999 GT","År",2012)*100/GETPIVOTDATA("Summer av Co2 (tonn)",$A$4,"År",2012)</f>
        <v>35.032600453386536</v>
      </c>
      <c r="K59" s="18">
        <f>GETPIVOTDATA("Summer av Co2 (tonn)",$A$4,"Skipsstørrelse","1000 - 4999 GT","År",2021)*100/GETPIVOTDATA("Summer av Co2 (tonn)",$A$4,"År",2021)</f>
        <v>30.02689079473409</v>
      </c>
    </row>
    <row r="60" spans="1:13" x14ac:dyDescent="0.25">
      <c r="A60" s="16" t="s">
        <v>3</v>
      </c>
      <c r="B60" s="18">
        <f>GETPIVOTDATA("Summer av Co2 (tonn)",$A$4,"Skipsstørrelse","5000 - 9999 GT","År",2012)*100/GETPIVOTDATA("Summer av Co2 (tonn)",$A$4,"År",2012)</f>
        <v>16.694265799749108</v>
      </c>
      <c r="K60" s="18">
        <f>GETPIVOTDATA("Summer av Co2 (tonn)",$A$4,"Skipsstørrelse","5000 - 9999 GT","År",2021)*100/GETPIVOTDATA("Summer av Co2 (tonn)",$A$4,"År",2021)</f>
        <v>17.779071644959263</v>
      </c>
    </row>
    <row r="61" spans="1:13" x14ac:dyDescent="0.25">
      <c r="A61" s="16" t="s">
        <v>4</v>
      </c>
      <c r="B61" s="18">
        <f>GETPIVOTDATA("Summer av Co2 (tonn)",$A$4,"Skipsstørrelse","10000 - 24999","År",2012)*100/GETPIVOTDATA("Summer av Co2 (tonn)",$A$4,"År",2012)</f>
        <v>15.527856012455691</v>
      </c>
      <c r="K61" s="18">
        <f>GETPIVOTDATA("Summer av Co2 (tonn)",$A$4,"Skipsstørrelse","10000 - 24999","År",2021)*100/GETPIVOTDATA("Summer av Co2 (tonn)",$A$4,"År",2021)</f>
        <v>12.081800047154854</v>
      </c>
    </row>
    <row r="62" spans="1:13" x14ac:dyDescent="0.25">
      <c r="A62" s="16" t="s">
        <v>5</v>
      </c>
      <c r="B62" s="18">
        <f>GETPIVOTDATA("Summer av Co2 (tonn)",$A$4,"Skipsstørrelse","25000 - 49999","År",2012)*100/GETPIVOTDATA("Summer av Co2 (tonn)",$A$4,"År",2012)</f>
        <v>11.769898581174902</v>
      </c>
      <c r="K62" s="18">
        <f>GETPIVOTDATA("Summer av Co2 (tonn)",$A$4,"Skipsstørrelse","25000 - 49999","År",2021)*100/GETPIVOTDATA("Summer av Co2 (tonn)",$A$4,"År",2021)</f>
        <v>12.758065814570273</v>
      </c>
    </row>
    <row r="63" spans="1:13" x14ac:dyDescent="0.25">
      <c r="A63" s="16" t="s">
        <v>6</v>
      </c>
      <c r="B63" s="18">
        <f>GETPIVOTDATA("Summer av Co2 (tonn)",$A$4,"Skipsstørrelse","50000 - 99999","År",2012)*100/GETPIVOTDATA("Summer av Co2 (tonn)",$A$4,"År",2012)</f>
        <v>10.347713079471967</v>
      </c>
      <c r="K63" s="18">
        <f>GETPIVOTDATA("Summer av Co2 (tonn)",$A$4,"Skipsstørrelse","50000 - 99999","År",2021)*100/GETPIVOTDATA("Summer av Co2 (tonn)",$A$4,"År",2021)</f>
        <v>10.041264760694807</v>
      </c>
    </row>
    <row r="64" spans="1:13" x14ac:dyDescent="0.25">
      <c r="A64" s="16" t="s">
        <v>7</v>
      </c>
      <c r="B64" s="18">
        <f>GETPIVOTDATA("Summer av Co2 (tonn)",$A$4,"Skipsstørrelse","&gt;= 100000","År",2012)*100/GETPIVOTDATA("Summer av Co2 (tonn)",$A$4,"År",2012)</f>
        <v>2.3339812258407484</v>
      </c>
      <c r="K64" s="18">
        <f>GETPIVOTDATA("Summer av Co2 (tonn)",$A$4,"Skipsstørrelse","&gt;= 100000","År",2021)*100/GETPIVOTDATA("Summer av Co2 (tonn)",$A$4,"År",2021)</f>
        <v>10.338541478133964</v>
      </c>
    </row>
    <row r="65" spans="1:11" x14ac:dyDescent="0.25">
      <c r="B65" s="18">
        <f>SUM(B58:B64)</f>
        <v>99.999999999999986</v>
      </c>
      <c r="K65" s="18">
        <f>SUM(K58:K64)</f>
        <v>100.00000000000001</v>
      </c>
    </row>
    <row r="66" spans="1:11" x14ac:dyDescent="0.25">
      <c r="A66" s="16" t="s">
        <v>51</v>
      </c>
    </row>
    <row r="67" spans="1:11" x14ac:dyDescent="0.25">
      <c r="A67" s="16" t="s">
        <v>1</v>
      </c>
      <c r="B67" s="18">
        <f>GETPIVOTDATA("Summer av CO (tonn)",$A$5,"Skipsstørrelse","&lt; 1000 GT","År",2012)*100/GETPIVOTDATA("Summer av CO (tonn)",$A$5,"År",2012)</f>
        <v>8.314879482156547</v>
      </c>
      <c r="K67" s="18">
        <f>GETPIVOTDATA("Summer av CO (tonn)",$A$5,"Skipsstørrelse","&lt; 1000 GT","År",2021)*100/GETPIVOTDATA("Summer av CO (tonn)",$A$5,"År",2021)</f>
        <v>7.4413227993888915</v>
      </c>
    </row>
    <row r="68" spans="1:11" x14ac:dyDescent="0.25">
      <c r="A68" s="16" t="s">
        <v>2</v>
      </c>
      <c r="B68" s="18">
        <f>GETPIVOTDATA("Summer av CO (tonn)",$A$5,"Skipsstørrelse","1000 - 4999 GT","År",2012)*100/GETPIVOTDATA("Summer av CO (tonn)",$A$5,"År",2012)</f>
        <v>35.122066418378495</v>
      </c>
      <c r="K68" s="18">
        <f>GETPIVOTDATA("Summer av CO (tonn)",$A$5,"Skipsstørrelse","1000 - 4999 GT","År",2021)*100/GETPIVOTDATA("Summer av CO (tonn)",$A$5,"År",2021)</f>
        <v>32.062421988798967</v>
      </c>
    </row>
    <row r="69" spans="1:11" x14ac:dyDescent="0.25">
      <c r="A69" s="16" t="s">
        <v>3</v>
      </c>
      <c r="B69" s="18">
        <f>GETPIVOTDATA("Summer av CO (tonn)",$A$5,"Skipsstørrelse","5000 - 9999 GT","År",2012)*100/GETPIVOTDATA("Summer av CO (tonn)",$A$5,"År",2012)</f>
        <v>16.736804205929495</v>
      </c>
      <c r="K69" s="18">
        <f>GETPIVOTDATA("Summer av CO (tonn)",$A$5,"Skipsstørrelse","5000 - 9999 GT","År",2021)*100/GETPIVOTDATA("Summer av CO (tonn)",$A$5,"År",2021)</f>
        <v>16.333760416734517</v>
      </c>
    </row>
    <row r="70" spans="1:11" x14ac:dyDescent="0.25">
      <c r="A70" s="16" t="s">
        <v>4</v>
      </c>
      <c r="B70" s="18">
        <f>GETPIVOTDATA("Summer av CO (tonn)",$A$5,"Skipsstørrelse","10000 - 24999","År",2012)*100/GETPIVOTDATA("Summer av CO (tonn)",$A$5,"År",2012)</f>
        <v>15.476328741808684</v>
      </c>
      <c r="K70" s="18">
        <f>GETPIVOTDATA("Summer av CO (tonn)",$A$5,"Skipsstørrelse","10000 - 24999","År",2021)*100/GETPIVOTDATA("Summer av CO (tonn)",$A$5,"År",2021)</f>
        <v>11.25586070500329</v>
      </c>
    </row>
    <row r="71" spans="1:11" x14ac:dyDescent="0.25">
      <c r="A71" s="16" t="s">
        <v>5</v>
      </c>
      <c r="B71" s="18">
        <f>GETPIVOTDATA("Summer av CO (tonn)",$A$5,"Skipsstørrelse","25000 - 49999","År",2012)*100/GETPIVOTDATA("Summer av CO (tonn)",$A$5,"År",2012)</f>
        <v>11.717163113977698</v>
      </c>
      <c r="K71" s="18">
        <f>GETPIVOTDATA("Summer av CO (tonn)",$A$5,"Skipsstørrelse","25000 - 49999","År",2021)*100/GETPIVOTDATA("Summer av CO (tonn)",$A$5,"År",2021)</f>
        <v>12.249744075658402</v>
      </c>
    </row>
    <row r="72" spans="1:11" x14ac:dyDescent="0.25">
      <c r="A72" s="16" t="s">
        <v>6</v>
      </c>
      <c r="B72" s="18">
        <f>GETPIVOTDATA("Summer av CO (tonn)",$A$5,"Skipsstørrelse","50000 - 99999","År",2012)*100/GETPIVOTDATA("Summer av CO (tonn)",$A$5,"År",2012)</f>
        <v>10.306863025967019</v>
      </c>
      <c r="K72" s="18">
        <f>GETPIVOTDATA("Summer av CO (tonn)",$A$5,"Skipsstørrelse","50000 - 99999","År",2021)*100/GETPIVOTDATA("Summer av CO (tonn)",$A$5,"År",2021)</f>
        <v>9.7864065215986127</v>
      </c>
    </row>
    <row r="73" spans="1:11" x14ac:dyDescent="0.25">
      <c r="A73" s="16" t="s">
        <v>7</v>
      </c>
      <c r="B73" s="18">
        <f>GETPIVOTDATA("Summer av CO (tonn)",$A$5,"Skipsstørrelse","&gt;= 100000","År",2012)*100/GETPIVOTDATA("Summer av CO (tonn)",$A$5,"År",2012)</f>
        <v>2.3258950117820745</v>
      </c>
      <c r="K73" s="18">
        <f>GETPIVOTDATA("Summer av CO (tonn)",$A$5,"Skipsstørrelse","&gt;= 100000","År",2021)*100/GETPIVOTDATA("Summer av CO (tonn)",$A$5,"År",2021)</f>
        <v>10.870483492817336</v>
      </c>
    </row>
    <row r="74" spans="1:11" x14ac:dyDescent="0.25">
      <c r="B74" s="18">
        <f>SUM(B67:B73)</f>
        <v>100.00000000000001</v>
      </c>
      <c r="K74">
        <f>SUM(K67:K73)</f>
        <v>100</v>
      </c>
    </row>
    <row r="76" spans="1:11" x14ac:dyDescent="0.25">
      <c r="A76" s="16" t="s">
        <v>52</v>
      </c>
    </row>
    <row r="77" spans="1:11" x14ac:dyDescent="0.25">
      <c r="A77" s="16" t="s">
        <v>1</v>
      </c>
      <c r="B77" s="18">
        <f>GETPIVOTDATA("Summer av Nox (tonn)",$A$5,"Skipsstørrelse","&lt; 1000 GT","År",2012)*100/GETPIVOTDATA("Summer av Nox (tonn)",$A$5,"År",2012)</f>
        <v>6.625011672505801</v>
      </c>
      <c r="K77" s="18">
        <f>GETPIVOTDATA("Summer av Nox (tonn)",$A$5,"Skipsstørrelse","&lt; 1000 GT","År",2021)*100/GETPIVOTDATA("Summer av Nox (tonn)",$A$5,"År",2021)</f>
        <v>5.8929310174190084</v>
      </c>
    </row>
    <row r="78" spans="1:11" x14ac:dyDescent="0.25">
      <c r="A78" s="16" t="s">
        <v>2</v>
      </c>
      <c r="B78" s="18">
        <f>GETPIVOTDATA("Summer av Nox (tonn)",$A$5,"Skipsstørrelse","1000 - 4999 GT","År",2012)*100/GETPIVOTDATA("Summer av Nox (tonn)",$A$5,"År",2012)</f>
        <v>28.372515485524357</v>
      </c>
      <c r="K78" s="18">
        <f>GETPIVOTDATA("Summer av Nox (tonn)",$A$5,"Skipsstørrelse","1000 - 4999 GT","År",2021)*100/GETPIVOTDATA("Summer av Nox (tonn)",$A$5,"År",2021)</f>
        <v>25.764014079464225</v>
      </c>
    </row>
    <row r="79" spans="1:11" x14ac:dyDescent="0.25">
      <c r="A79" s="16" t="s">
        <v>3</v>
      </c>
      <c r="B79" s="18">
        <f>GETPIVOTDATA("Summer av Nox (tonn)",$A$5,"Skipsstørrelse","5000 - 9999 GT","År",2012)*100/GETPIVOTDATA("Summer av Nox (tonn)",$A$5,"År",2012)</f>
        <v>14.92642862824712</v>
      </c>
      <c r="K79" s="18">
        <f>GETPIVOTDATA("Summer av Nox (tonn)",$A$5,"Skipsstørrelse","5000 - 9999 GT","År",2021)*100/GETPIVOTDATA("Summer av Nox (tonn)",$A$5,"År",2021)</f>
        <v>14.498647491317122</v>
      </c>
    </row>
    <row r="80" spans="1:11" x14ac:dyDescent="0.25">
      <c r="A80" s="16" t="s">
        <v>4</v>
      </c>
      <c r="B80" s="18">
        <f>GETPIVOTDATA("Summer av Nox (tonn)",$A$5,"Skipsstørrelse","10000 - 24999","År",2012)*100/GETPIVOTDATA("Summer av Nox (tonn)",$A$5,"År",2012)</f>
        <v>18.866029030818876</v>
      </c>
      <c r="K80" s="18">
        <f>GETPIVOTDATA("Summer av Nox (tonn)",$A$5,"Skipsstørrelse","10000 - 24999","År",2021)*100/GETPIVOTDATA("Summer av Nox (tonn)",$A$5,"År",2021)</f>
        <v>12.940598064237173</v>
      </c>
    </row>
    <row r="81" spans="1:11" x14ac:dyDescent="0.25">
      <c r="A81" s="16" t="s">
        <v>5</v>
      </c>
      <c r="B81" s="18">
        <f>GETPIVOTDATA("Summer av Nox (tonn)",$A$5,"Skipsstørrelse","25000 - 49999","År",2012)*100/GETPIVOTDATA("Summer av Nox (tonn)",$A$5,"År",2012)</f>
        <v>15.046577621298947</v>
      </c>
      <c r="K81" s="18">
        <f>GETPIVOTDATA("Summer av Nox (tonn)",$A$5,"Skipsstørrelse","25000 - 49999","År",2021)*100/GETPIVOTDATA("Summer av Nox (tonn)",$A$5,"År",2021)</f>
        <v>13.760291802588792</v>
      </c>
    </row>
    <row r="82" spans="1:11" x14ac:dyDescent="0.25">
      <c r="A82" s="16" t="s">
        <v>6</v>
      </c>
      <c r="B82" s="18">
        <f>GETPIVOTDATA("Summer av Nox (tonn)",$A$5,"Skipsstørrelse","50000 - 99999","År",2012)*100/GETPIVOTDATA("Summer av Nox (tonn)",$A$5,"År",2012)</f>
        <v>13.234719392960525</v>
      </c>
      <c r="K82" s="18">
        <f>GETPIVOTDATA("Summer av Nox (tonn)",$A$5,"Skipsstørrelse","50000 - 99999","År",2021)*100/GETPIVOTDATA("Summer av Nox (tonn)",$A$5,"År",2021)</f>
        <v>12.116806724764064</v>
      </c>
    </row>
    <row r="83" spans="1:11" x14ac:dyDescent="0.25">
      <c r="A83" s="16" t="s">
        <v>7</v>
      </c>
      <c r="B83" s="18">
        <f>GETPIVOTDATA("Summer av Nox (tonn)",$A$5,"Skipsstørrelse","&gt;= 100000","År",2012)*100/GETPIVOTDATA("Summer av Nox (tonn)",$A$5,"År",2012)</f>
        <v>2.9287181686443633</v>
      </c>
      <c r="K83" s="18">
        <f>GETPIVOTDATA("Summer av Nox (tonn)",$A$5,"Skipsstørrelse","&gt;= 100000","År",2021)*100/GETPIVOTDATA("Summer av Nox (tonn)",$A$5,"År",2021)</f>
        <v>15.026710820209605</v>
      </c>
    </row>
    <row r="84" spans="1:11" x14ac:dyDescent="0.25">
      <c r="B84" s="18">
        <f>SUM(B77:B83)</f>
        <v>100</v>
      </c>
      <c r="K84" s="18">
        <f>SUM(K77:K83)</f>
        <v>99.999999999999986</v>
      </c>
    </row>
    <row r="86" spans="1:11" x14ac:dyDescent="0.25">
      <c r="A86" t="s">
        <v>53</v>
      </c>
    </row>
    <row r="87" spans="1:11" x14ac:dyDescent="0.25">
      <c r="A87" s="16" t="s">
        <v>1</v>
      </c>
      <c r="B87" s="18">
        <f>GETPIVOTDATA("Summer av SO2 (tonn)",$A$5,"Skipsstørrelse","&lt; 1000 GT","År",2012)*100/GETPIVOTDATA("Summer av SO2 (tonn)",$A$5,"År",2012)</f>
        <v>2.4402470292814074</v>
      </c>
      <c r="K87" s="18">
        <f>GETPIVOTDATA("Summer av SO2 (tonn)",$A$5,"Skipsstørrelse","&lt; 1000 GT","År",2021)*100/GETPIVOTDATA("Summer av SO2 (tonn)",$A$5,"År",2021)</f>
        <v>3.7374030005173298</v>
      </c>
    </row>
    <row r="88" spans="1:11" x14ac:dyDescent="0.25">
      <c r="A88" s="16" t="s">
        <v>2</v>
      </c>
      <c r="B88" s="18">
        <f>GETPIVOTDATA("Summer av SO2 (tonn)",$A$5,"Skipsstørrelse","1000 - 4999 GT","År",2012)*100/GETPIVOTDATA("Summer av SO2 (tonn)",$A$5,"År",2012)</f>
        <v>15.444156094857503</v>
      </c>
      <c r="K88" s="18">
        <f>GETPIVOTDATA("Summer av SO2 (tonn)",$A$5,"Skipsstørrelse","1000 - 4999 GT","År",2021)*100/GETPIVOTDATA("Summer av SO2 (tonn)",$A$5,"År",2021)</f>
        <v>19.196689084324884</v>
      </c>
    </row>
    <row r="89" spans="1:11" x14ac:dyDescent="0.25">
      <c r="A89" s="16" t="s">
        <v>3</v>
      </c>
      <c r="B89" s="18">
        <f>GETPIVOTDATA("Summer av SO2 (tonn)",$A$5,"Skipsstørrelse","5000 - 9999 GT","År",2012)*100/GETPIVOTDATA("Summer av SO2 (tonn)",$A$5,"År",2012)</f>
        <v>8.0468216074339143</v>
      </c>
      <c r="K89" s="18">
        <f>GETPIVOTDATA("Summer av SO2 (tonn)",$A$5,"Skipsstørrelse","5000 - 9999 GT","År",2021)*100/GETPIVOTDATA("Summer av SO2 (tonn)",$A$5,"År",2021)</f>
        <v>12.039524055871707</v>
      </c>
    </row>
    <row r="90" spans="1:11" x14ac:dyDescent="0.25">
      <c r="A90" s="16" t="s">
        <v>4</v>
      </c>
      <c r="B90" s="18">
        <f>GETPIVOTDATA("Summer av SO2 (tonn)",$A$5,"Skipsstørrelse","10000 - 24999","År",2012)*100/GETPIVOTDATA("Summer av SO2 (tonn)",$A$5,"År",2012)</f>
        <v>23.491366896394972</v>
      </c>
      <c r="K90" s="18">
        <f>GETPIVOTDATA("Summer av SO2 (tonn)",$A$5,"Skipsstørrelse","10000 - 24999","År",2021)*100/GETPIVOTDATA("Summer av SO2 (tonn)",$A$5,"År",2021)</f>
        <v>15.783548887739265</v>
      </c>
    </row>
    <row r="91" spans="1:11" x14ac:dyDescent="0.25">
      <c r="A91" s="16" t="s">
        <v>5</v>
      </c>
      <c r="B91" s="18">
        <f>GETPIVOTDATA("Summer av SO2 (tonn)",$A$5,"Skipsstørrelse","25000 - 49999","År",2012)*100/GETPIVOTDATA("Summer av SO2 (tonn)",$A$5,"År",2012)</f>
        <v>19.830684997190016</v>
      </c>
      <c r="K91" s="18">
        <f>GETPIVOTDATA("Summer av SO2 (tonn)",$A$5,"Skipsstørrelse","25000 - 49999","År",2021)*100/GETPIVOTDATA("Summer av SO2 (tonn)",$A$5,"År",2021)</f>
        <v>13.564924987066739</v>
      </c>
    </row>
    <row r="92" spans="1:11" x14ac:dyDescent="0.25">
      <c r="A92" s="16" t="s">
        <v>6</v>
      </c>
      <c r="B92" s="18">
        <f>GETPIVOTDATA("Summer av SO2 (tonn)",$A$5,"Skipsstørrelse","50000 - 99999","År",2012)*100/GETPIVOTDATA("Summer av SO2 (tonn)",$A$5,"År",2012)</f>
        <v>25.344008668131071</v>
      </c>
      <c r="K92" s="18">
        <f>GETPIVOTDATA("Summer av SO2 (tonn)",$A$5,"Skipsstørrelse","50000 - 99999","År",2021)*100/GETPIVOTDATA("Summer av SO2 (tonn)",$A$5,"År",2021)</f>
        <v>12.469011898603206</v>
      </c>
    </row>
    <row r="93" spans="1:11" x14ac:dyDescent="0.25">
      <c r="A93" s="16" t="s">
        <v>7</v>
      </c>
      <c r="B93" s="18">
        <f>GETPIVOTDATA("Summer av SO2 (tonn)",$A$5,"Skipsstørrelse","&gt;= 100000","År",2012)*100/GETPIVOTDATA("Summer av SO2 (tonn)",$A$5,"År",2012)</f>
        <v>5.4027147067111061</v>
      </c>
      <c r="K93" s="18">
        <f>GETPIVOTDATA("Summer av SO2 (tonn)",$A$5,"Skipsstørrelse","&gt;= 100000","År",2021)*100/GETPIVOTDATA("Summer av SO2 (tonn)",$A$5,"År",2021)</f>
        <v>23.208898085876875</v>
      </c>
    </row>
    <row r="94" spans="1:11" x14ac:dyDescent="0.25">
      <c r="B94" s="18">
        <f>SUM(B87:B93)</f>
        <v>99.999999999999986</v>
      </c>
      <c r="K94" s="18">
        <f>SUM(K87:K93)</f>
        <v>100.00000000000003</v>
      </c>
    </row>
    <row r="96" spans="1:11" x14ac:dyDescent="0.25">
      <c r="A96" t="s">
        <v>54</v>
      </c>
    </row>
    <row r="97" spans="1:11" x14ac:dyDescent="0.25">
      <c r="A97" s="16" t="s">
        <v>1</v>
      </c>
      <c r="B97" s="18">
        <f>GETPIVOTDATA("Summer av PM (tonn)",$A$5,"Skipsstørrelse","&lt; 1000 GT","År",2012)*100/GETPIVOTDATA("Summer av PM (tonn)",$A$5,"År",2012)</f>
        <v>3.4029205116595724</v>
      </c>
      <c r="K97" s="18">
        <f>GETPIVOTDATA("Summer av PM (tonn)",$A$5,"Skipsstørrelse","&lt; 1000 GT","År",2021)*100/GETPIVOTDATA("Summer av PM (tonn)",$A$5,"År",2021)</f>
        <v>2.7884506265907949</v>
      </c>
    </row>
    <row r="98" spans="1:11" x14ac:dyDescent="0.25">
      <c r="A98" s="16" t="s">
        <v>2</v>
      </c>
      <c r="B98" s="18">
        <f>GETPIVOTDATA("Summer av PM (tonn)",$A$5,"Skipsstørrelse","1000 - 4999 GT","År",2012)*100/GETPIVOTDATA("Summer av PM (tonn)",$A$5,"År",2012)</f>
        <v>14.376174670440816</v>
      </c>
      <c r="K98" s="18">
        <f>GETPIVOTDATA("Summer av PM (tonn)",$A$5,"Skipsstørrelse","1000 - 4999 GT","År",2021)*100/GETPIVOTDATA("Summer av PM (tonn)",$A$5,"År",2021)</f>
        <v>12.015929371602736</v>
      </c>
    </row>
    <row r="99" spans="1:11" x14ac:dyDescent="0.25">
      <c r="A99" s="16" t="s">
        <v>3</v>
      </c>
      <c r="B99" s="18">
        <f>GETPIVOTDATA("Summer av PM (tonn)",$A$5,"Skipsstørrelse","5000 - 9999 GT","År",2012)*100/GETPIVOTDATA("Summer av PM (tonn)",$A$5,"År",2012)</f>
        <v>6.8507920169641183</v>
      </c>
      <c r="K99" s="18">
        <f>GETPIVOTDATA("Summer av PM (tonn)",$A$5,"Skipsstørrelse","5000 - 9999 GT","År",2021)*100/GETPIVOTDATA("Summer av PM (tonn)",$A$5,"År",2021)</f>
        <v>7.7244019537682291</v>
      </c>
    </row>
    <row r="100" spans="1:11" x14ac:dyDescent="0.25">
      <c r="A100" s="16" t="s">
        <v>4</v>
      </c>
      <c r="B100" s="18">
        <f>GETPIVOTDATA("Summer av PM (tonn)",$A$5,"Skipsstørrelse","10000 - 24999","År",2012)*100/GETPIVOTDATA("Summer av PM (tonn)",$A$5,"År",2012)</f>
        <v>27.392256051283226</v>
      </c>
      <c r="K100" s="18">
        <f>GETPIVOTDATA("Summer av PM (tonn)",$A$5,"Skipsstørrelse","10000 - 24999","År",2021)*100/GETPIVOTDATA("Summer av PM (tonn)",$A$5,"År",2021)</f>
        <v>17.698208119393858</v>
      </c>
    </row>
    <row r="101" spans="1:11" x14ac:dyDescent="0.25">
      <c r="A101" s="16" t="s">
        <v>5</v>
      </c>
      <c r="B101" s="18">
        <f>GETPIVOTDATA("Summer av PM (tonn)",$A$5,"Skipsstørrelse","25000 - 49999","År",2012)*100/GETPIVOTDATA("Summer av PM (tonn)",$A$5,"År",2012)</f>
        <v>24.078748929156582</v>
      </c>
      <c r="K101" s="18">
        <f>GETPIVOTDATA("Summer av PM (tonn)",$A$5,"Skipsstørrelse","25000 - 49999","År",2021)*100/GETPIVOTDATA("Summer av PM (tonn)",$A$5,"År",2021)</f>
        <v>18.051975422725871</v>
      </c>
    </row>
    <row r="102" spans="1:11" x14ac:dyDescent="0.25">
      <c r="A102" s="16" t="s">
        <v>6</v>
      </c>
      <c r="B102" s="18">
        <f>GETPIVOTDATA("Summer av PM (tonn)",$A$5,"Skipsstørrelse","50000 - 99999","År",2012)*100/GETPIVOTDATA("Summer av PM (tonn)",$A$5,"År",2012)</f>
        <v>19.717851081918301</v>
      </c>
      <c r="K102" s="18">
        <f>GETPIVOTDATA("Summer av PM (tonn)",$A$5,"Skipsstørrelse","50000 - 99999","År",2021)*100/GETPIVOTDATA("Summer av PM (tonn)",$A$5,"År",2021)</f>
        <v>17.505170445202541</v>
      </c>
    </row>
    <row r="103" spans="1:11" x14ac:dyDescent="0.25">
      <c r="A103" s="16" t="s">
        <v>7</v>
      </c>
      <c r="B103" s="18">
        <f>GETPIVOTDATA("Summer av PM (tonn)",$A$5,"Skipsstørrelse","&gt;= 100000","År",2012)*100/GETPIVOTDATA("Summer av PM (tonn)",$A$5,"År",2012)</f>
        <v>4.1812567385773995</v>
      </c>
      <c r="K103" s="18">
        <f>GETPIVOTDATA("Summer av PM (tonn)",$A$5,"Skipsstørrelse","&gt;= 100000","År",2021)*100/GETPIVOTDATA("Summer av PM (tonn)",$A$5,"År",2021)</f>
        <v>24.215864060715962</v>
      </c>
    </row>
    <row r="104" spans="1:11" x14ac:dyDescent="0.25">
      <c r="B104" s="18">
        <f>SUM(B97:B103)</f>
        <v>100.00000000000001</v>
      </c>
      <c r="K104" s="18">
        <f>SUM(K97:K103)</f>
        <v>99.999999999999986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51"/>
  <sheetViews>
    <sheetView workbookViewId="0">
      <selection sqref="A1:XFD1048576"/>
    </sheetView>
  </sheetViews>
  <sheetFormatPr baseColWidth="10" defaultRowHeight="15" x14ac:dyDescent="0.25"/>
  <cols>
    <col min="2" max="2" width="13.85546875" customWidth="1"/>
    <col min="3" max="3" width="11.42578125" style="13"/>
  </cols>
  <sheetData>
    <row r="1" spans="1:9" x14ac:dyDescent="0.25">
      <c r="A1" t="s">
        <v>0</v>
      </c>
      <c r="B1" t="s">
        <v>28</v>
      </c>
      <c r="C1" s="13" t="s">
        <v>29</v>
      </c>
      <c r="D1" t="s">
        <v>26</v>
      </c>
      <c r="E1" t="s">
        <v>30</v>
      </c>
      <c r="F1" t="s">
        <v>23</v>
      </c>
      <c r="G1" t="s">
        <v>31</v>
      </c>
      <c r="H1" t="s">
        <v>24</v>
      </c>
      <c r="I1" t="s">
        <v>25</v>
      </c>
    </row>
    <row r="2" spans="1:9" ht="26.25" x14ac:dyDescent="0.25">
      <c r="A2" s="2" t="s">
        <v>8</v>
      </c>
      <c r="B2" s="1" t="s">
        <v>1</v>
      </c>
      <c r="C2" s="14">
        <v>2012</v>
      </c>
      <c r="D2" s="2" t="s">
        <v>27</v>
      </c>
      <c r="E2" s="3">
        <v>2568.8000000000002</v>
      </c>
      <c r="F2" s="3">
        <v>6</v>
      </c>
      <c r="G2" s="3">
        <v>35.659999999999997</v>
      </c>
      <c r="H2" s="3">
        <v>1.46</v>
      </c>
      <c r="I2" s="3">
        <v>0.97</v>
      </c>
    </row>
    <row r="3" spans="1:9" ht="26.25" x14ac:dyDescent="0.25">
      <c r="A3" s="4" t="s">
        <v>8</v>
      </c>
      <c r="B3" s="1" t="s">
        <v>1</v>
      </c>
      <c r="C3" s="15">
        <v>2013</v>
      </c>
      <c r="D3" s="2" t="s">
        <v>27</v>
      </c>
      <c r="E3" s="5">
        <v>2397.69</v>
      </c>
      <c r="F3" s="5">
        <v>5.6</v>
      </c>
      <c r="G3" s="5">
        <v>33.28</v>
      </c>
      <c r="H3" s="5">
        <v>1.36</v>
      </c>
      <c r="I3" s="5">
        <v>0.91</v>
      </c>
    </row>
    <row r="4" spans="1:9" ht="26.25" x14ac:dyDescent="0.25">
      <c r="A4" s="2" t="s">
        <v>8</v>
      </c>
      <c r="B4" s="1" t="s">
        <v>1</v>
      </c>
      <c r="C4" s="14">
        <v>2014</v>
      </c>
      <c r="D4" s="2" t="s">
        <v>27</v>
      </c>
      <c r="E4" s="3">
        <v>878.71</v>
      </c>
      <c r="F4" s="3">
        <v>2.0499999999999998</v>
      </c>
      <c r="G4" s="3">
        <v>12.2</v>
      </c>
      <c r="H4" s="3">
        <v>0.5</v>
      </c>
      <c r="I4" s="3">
        <v>0.33</v>
      </c>
    </row>
    <row r="5" spans="1:9" ht="26.25" x14ac:dyDescent="0.25">
      <c r="A5" s="4" t="s">
        <v>8</v>
      </c>
      <c r="B5" s="1" t="s">
        <v>1</v>
      </c>
      <c r="C5" s="15">
        <v>2015</v>
      </c>
      <c r="D5" s="2" t="s">
        <v>27</v>
      </c>
      <c r="E5" s="5">
        <v>1469.33</v>
      </c>
      <c r="F5" s="5">
        <v>3.43</v>
      </c>
      <c r="G5" s="5">
        <v>20.39</v>
      </c>
      <c r="H5" s="5">
        <v>0.83</v>
      </c>
      <c r="I5" s="5">
        <v>0.56000000000000005</v>
      </c>
    </row>
    <row r="6" spans="1:9" ht="26.25" x14ac:dyDescent="0.25">
      <c r="A6" s="2" t="s">
        <v>8</v>
      </c>
      <c r="B6" s="1" t="s">
        <v>1</v>
      </c>
      <c r="C6" s="14">
        <v>2016</v>
      </c>
      <c r="D6" s="2" t="s">
        <v>27</v>
      </c>
      <c r="E6" s="3">
        <v>1703.52</v>
      </c>
      <c r="F6" s="3">
        <v>3.98</v>
      </c>
      <c r="G6" s="3">
        <v>23.65</v>
      </c>
      <c r="H6" s="3">
        <v>0.97</v>
      </c>
      <c r="I6" s="3">
        <v>0.64</v>
      </c>
    </row>
    <row r="7" spans="1:9" ht="26.25" x14ac:dyDescent="0.25">
      <c r="A7" s="4" t="s">
        <v>8</v>
      </c>
      <c r="B7" s="1" t="s">
        <v>1</v>
      </c>
      <c r="C7" s="15">
        <v>2017</v>
      </c>
      <c r="D7" s="2" t="s">
        <v>27</v>
      </c>
      <c r="E7" s="5">
        <v>1578.16</v>
      </c>
      <c r="F7" s="5">
        <v>3.68</v>
      </c>
      <c r="G7" s="5">
        <v>21.91</v>
      </c>
      <c r="H7" s="5">
        <v>0.9</v>
      </c>
      <c r="I7" s="5">
        <v>0.6</v>
      </c>
    </row>
    <row r="8" spans="1:9" ht="26.25" x14ac:dyDescent="0.25">
      <c r="A8" s="2" t="s">
        <v>8</v>
      </c>
      <c r="B8" s="1" t="s">
        <v>1</v>
      </c>
      <c r="C8" s="14">
        <v>2018</v>
      </c>
      <c r="D8" s="2" t="s">
        <v>27</v>
      </c>
      <c r="E8" s="3">
        <v>995.92</v>
      </c>
      <c r="F8" s="3">
        <v>2.3199999999999998</v>
      </c>
      <c r="G8" s="3">
        <v>13.82</v>
      </c>
      <c r="H8" s="3">
        <v>0.56999999999999995</v>
      </c>
      <c r="I8" s="3">
        <v>0.38</v>
      </c>
    </row>
    <row r="9" spans="1:9" x14ac:dyDescent="0.25">
      <c r="A9" s="4" t="s">
        <v>9</v>
      </c>
      <c r="B9" s="1" t="s">
        <v>1</v>
      </c>
      <c r="C9" s="15">
        <v>2012</v>
      </c>
      <c r="D9" s="2" t="s">
        <v>27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x14ac:dyDescent="0.25">
      <c r="A10" s="2" t="s">
        <v>9</v>
      </c>
      <c r="B10" s="1" t="s">
        <v>1</v>
      </c>
      <c r="C10" s="14">
        <v>2013</v>
      </c>
      <c r="D10" s="2" t="s">
        <v>27</v>
      </c>
      <c r="E10" s="3">
        <v>0.85</v>
      </c>
      <c r="F10" s="3">
        <v>0</v>
      </c>
      <c r="G10" s="3">
        <v>0.01</v>
      </c>
      <c r="H10" s="3">
        <v>0</v>
      </c>
      <c r="I10" s="3">
        <v>0</v>
      </c>
    </row>
    <row r="11" spans="1:9" x14ac:dyDescent="0.25">
      <c r="A11" s="4" t="s">
        <v>9</v>
      </c>
      <c r="B11" s="1" t="s">
        <v>1</v>
      </c>
      <c r="C11" s="15">
        <v>2014</v>
      </c>
      <c r="D11" s="2" t="s">
        <v>27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x14ac:dyDescent="0.25">
      <c r="A12" s="2" t="s">
        <v>9</v>
      </c>
      <c r="B12" s="1" t="s">
        <v>1</v>
      </c>
      <c r="C12" s="14">
        <v>2015</v>
      </c>
      <c r="D12" s="2" t="s">
        <v>27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1:9" x14ac:dyDescent="0.25">
      <c r="A13" s="4" t="s">
        <v>9</v>
      </c>
      <c r="B13" s="1" t="s">
        <v>1</v>
      </c>
      <c r="C13" s="15">
        <v>2016</v>
      </c>
      <c r="D13" s="2" t="s">
        <v>27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x14ac:dyDescent="0.25">
      <c r="A14" s="2" t="s">
        <v>9</v>
      </c>
      <c r="B14" s="1" t="s">
        <v>1</v>
      </c>
      <c r="C14" s="14">
        <v>2017</v>
      </c>
      <c r="D14" s="2" t="s">
        <v>27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5">
      <c r="A15" s="4" t="s">
        <v>9</v>
      </c>
      <c r="B15" s="1" t="s">
        <v>1</v>
      </c>
      <c r="C15" s="15">
        <v>2018</v>
      </c>
      <c r="D15" s="2" t="s">
        <v>27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x14ac:dyDescent="0.25">
      <c r="A16" s="2" t="s">
        <v>10</v>
      </c>
      <c r="B16" s="1" t="s">
        <v>1</v>
      </c>
      <c r="C16" s="14">
        <v>2012</v>
      </c>
      <c r="D16" s="2" t="s">
        <v>27</v>
      </c>
      <c r="E16" s="3">
        <v>1984.88</v>
      </c>
      <c r="F16" s="3">
        <v>4.63</v>
      </c>
      <c r="G16" s="3">
        <v>27.55</v>
      </c>
      <c r="H16" s="3">
        <v>1.1299999999999999</v>
      </c>
      <c r="I16" s="3">
        <v>0.75</v>
      </c>
    </row>
    <row r="17" spans="1:9" x14ac:dyDescent="0.25">
      <c r="A17" s="4" t="s">
        <v>10</v>
      </c>
      <c r="B17" s="1" t="s">
        <v>1</v>
      </c>
      <c r="C17" s="15">
        <v>2013</v>
      </c>
      <c r="D17" s="2" t="s">
        <v>27</v>
      </c>
      <c r="E17" s="5">
        <v>1897.49</v>
      </c>
      <c r="F17" s="5">
        <v>4.43</v>
      </c>
      <c r="G17" s="5">
        <v>26.34</v>
      </c>
      <c r="H17" s="5">
        <v>1.08</v>
      </c>
      <c r="I17" s="5">
        <v>0.72</v>
      </c>
    </row>
    <row r="18" spans="1:9" x14ac:dyDescent="0.25">
      <c r="A18" s="2" t="s">
        <v>10</v>
      </c>
      <c r="B18" s="1" t="s">
        <v>1</v>
      </c>
      <c r="C18" s="14">
        <v>2014</v>
      </c>
      <c r="D18" s="2" t="s">
        <v>27</v>
      </c>
      <c r="E18" s="3">
        <v>1596.92</v>
      </c>
      <c r="F18" s="3">
        <v>3.73</v>
      </c>
      <c r="G18" s="3">
        <v>22.17</v>
      </c>
      <c r="H18" s="3">
        <v>0.91</v>
      </c>
      <c r="I18" s="3">
        <v>0.6</v>
      </c>
    </row>
    <row r="19" spans="1:9" x14ac:dyDescent="0.25">
      <c r="A19" s="4" t="s">
        <v>10</v>
      </c>
      <c r="B19" s="1" t="s">
        <v>1</v>
      </c>
      <c r="C19" s="15">
        <v>2015</v>
      </c>
      <c r="D19" s="2" t="s">
        <v>27</v>
      </c>
      <c r="E19" s="5">
        <v>2021.08</v>
      </c>
      <c r="F19" s="5">
        <v>4.72</v>
      </c>
      <c r="G19" s="5">
        <v>28.05</v>
      </c>
      <c r="H19" s="5">
        <v>1.1499999999999999</v>
      </c>
      <c r="I19" s="5">
        <v>0.77</v>
      </c>
    </row>
    <row r="20" spans="1:9" x14ac:dyDescent="0.25">
      <c r="A20" s="2" t="s">
        <v>10</v>
      </c>
      <c r="B20" s="1" t="s">
        <v>1</v>
      </c>
      <c r="C20" s="14">
        <v>2016</v>
      </c>
      <c r="D20" s="2" t="s">
        <v>27</v>
      </c>
      <c r="E20" s="3">
        <v>2118.04</v>
      </c>
      <c r="F20" s="3">
        <v>4.9400000000000004</v>
      </c>
      <c r="G20" s="3">
        <v>29.4</v>
      </c>
      <c r="H20" s="3">
        <v>1.2</v>
      </c>
      <c r="I20" s="3">
        <v>0.8</v>
      </c>
    </row>
    <row r="21" spans="1:9" x14ac:dyDescent="0.25">
      <c r="A21" s="4" t="s">
        <v>10</v>
      </c>
      <c r="B21" s="1" t="s">
        <v>1</v>
      </c>
      <c r="C21" s="15">
        <v>2017</v>
      </c>
      <c r="D21" s="2" t="s">
        <v>27</v>
      </c>
      <c r="E21" s="5">
        <v>1328.58</v>
      </c>
      <c r="F21" s="5">
        <v>3.1</v>
      </c>
      <c r="G21" s="5">
        <v>18.440000000000001</v>
      </c>
      <c r="H21" s="5">
        <v>0.75</v>
      </c>
      <c r="I21" s="5">
        <v>0.5</v>
      </c>
    </row>
    <row r="22" spans="1:9" x14ac:dyDescent="0.25">
      <c r="A22" s="2" t="s">
        <v>10</v>
      </c>
      <c r="B22" s="1" t="s">
        <v>1</v>
      </c>
      <c r="C22" s="14">
        <v>2018</v>
      </c>
      <c r="D22" s="2" t="s">
        <v>27</v>
      </c>
      <c r="E22" s="3">
        <v>1318.47</v>
      </c>
      <c r="F22" s="3">
        <v>3.08</v>
      </c>
      <c r="G22" s="3">
        <v>18.3</v>
      </c>
      <c r="H22" s="3">
        <v>0.75</v>
      </c>
      <c r="I22" s="3">
        <v>0.5</v>
      </c>
    </row>
    <row r="23" spans="1:9" ht="26.25" x14ac:dyDescent="0.25">
      <c r="A23" s="4" t="s">
        <v>11</v>
      </c>
      <c r="B23" s="1" t="s">
        <v>1</v>
      </c>
      <c r="C23" s="15">
        <v>2012</v>
      </c>
      <c r="D23" s="2" t="s">
        <v>27</v>
      </c>
      <c r="E23" s="5">
        <v>12399.44</v>
      </c>
      <c r="F23" s="5">
        <v>28.95</v>
      </c>
      <c r="G23" s="5">
        <v>172.11</v>
      </c>
      <c r="H23" s="5">
        <v>7.04</v>
      </c>
      <c r="I23" s="5">
        <v>4.6900000000000004</v>
      </c>
    </row>
    <row r="24" spans="1:9" ht="26.25" x14ac:dyDescent="0.25">
      <c r="A24" s="2" t="s">
        <v>11</v>
      </c>
      <c r="B24" s="1" t="s">
        <v>1</v>
      </c>
      <c r="C24" s="14">
        <v>2013</v>
      </c>
      <c r="D24" s="2" t="s">
        <v>27</v>
      </c>
      <c r="E24" s="3">
        <v>9305.3799999999992</v>
      </c>
      <c r="F24" s="3">
        <v>21.72</v>
      </c>
      <c r="G24" s="3">
        <v>129.16</v>
      </c>
      <c r="H24" s="3">
        <v>5.28</v>
      </c>
      <c r="I24" s="3">
        <v>3.52</v>
      </c>
    </row>
    <row r="25" spans="1:9" ht="26.25" x14ac:dyDescent="0.25">
      <c r="A25" s="4" t="s">
        <v>11</v>
      </c>
      <c r="B25" s="1" t="s">
        <v>1</v>
      </c>
      <c r="C25" s="15">
        <v>2014</v>
      </c>
      <c r="D25" s="2" t="s">
        <v>27</v>
      </c>
      <c r="E25" s="5">
        <v>8129.7</v>
      </c>
      <c r="F25" s="5">
        <v>18.98</v>
      </c>
      <c r="G25" s="5">
        <v>112.84</v>
      </c>
      <c r="H25" s="5">
        <v>4.62</v>
      </c>
      <c r="I25" s="5">
        <v>3.08</v>
      </c>
    </row>
    <row r="26" spans="1:9" ht="26.25" x14ac:dyDescent="0.25">
      <c r="A26" s="2" t="s">
        <v>11</v>
      </c>
      <c r="B26" s="1" t="s">
        <v>1</v>
      </c>
      <c r="C26" s="14">
        <v>2015</v>
      </c>
      <c r="D26" s="2" t="s">
        <v>27</v>
      </c>
      <c r="E26" s="3">
        <v>8876.7199999999993</v>
      </c>
      <c r="F26" s="3">
        <v>20.72</v>
      </c>
      <c r="G26" s="3">
        <v>123.21</v>
      </c>
      <c r="H26" s="3">
        <v>5.04</v>
      </c>
      <c r="I26" s="3">
        <v>3.36</v>
      </c>
    </row>
    <row r="27" spans="1:9" ht="26.25" x14ac:dyDescent="0.25">
      <c r="A27" s="4" t="s">
        <v>11</v>
      </c>
      <c r="B27" s="1" t="s">
        <v>1</v>
      </c>
      <c r="C27" s="15">
        <v>2016</v>
      </c>
      <c r="D27" s="2" t="s">
        <v>27</v>
      </c>
      <c r="E27" s="5">
        <v>9412.2099999999991</v>
      </c>
      <c r="F27" s="5">
        <v>21.97</v>
      </c>
      <c r="G27" s="5">
        <v>130.63999999999999</v>
      </c>
      <c r="H27" s="5">
        <v>5.34</v>
      </c>
      <c r="I27" s="5">
        <v>3.56</v>
      </c>
    </row>
    <row r="28" spans="1:9" ht="26.25" x14ac:dyDescent="0.25">
      <c r="A28" s="2" t="s">
        <v>11</v>
      </c>
      <c r="B28" s="1" t="s">
        <v>1</v>
      </c>
      <c r="C28" s="14">
        <v>2017</v>
      </c>
      <c r="D28" s="2" t="s">
        <v>27</v>
      </c>
      <c r="E28" s="3">
        <v>10395.4</v>
      </c>
      <c r="F28" s="3">
        <v>24.27</v>
      </c>
      <c r="G28" s="3">
        <v>144.29</v>
      </c>
      <c r="H28" s="3">
        <v>5.9</v>
      </c>
      <c r="I28" s="3">
        <v>3.94</v>
      </c>
    </row>
    <row r="29" spans="1:9" ht="26.25" x14ac:dyDescent="0.25">
      <c r="A29" s="4" t="s">
        <v>11</v>
      </c>
      <c r="B29" s="1" t="s">
        <v>1</v>
      </c>
      <c r="C29" s="15">
        <v>2018</v>
      </c>
      <c r="D29" s="2" t="s">
        <v>27</v>
      </c>
      <c r="E29" s="5">
        <v>9140.93</v>
      </c>
      <c r="F29" s="5">
        <v>21.34</v>
      </c>
      <c r="G29" s="5">
        <v>126.88</v>
      </c>
      <c r="H29" s="5">
        <v>5.19</v>
      </c>
      <c r="I29" s="5">
        <v>3.46</v>
      </c>
    </row>
    <row r="30" spans="1:9" ht="26.25" x14ac:dyDescent="0.25">
      <c r="A30" s="2" t="s">
        <v>12</v>
      </c>
      <c r="B30" s="1" t="s">
        <v>1</v>
      </c>
      <c r="C30" s="14">
        <v>2012</v>
      </c>
      <c r="D30" s="2" t="s">
        <v>27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</row>
    <row r="31" spans="1:9" ht="26.25" x14ac:dyDescent="0.25">
      <c r="A31" s="4" t="s">
        <v>12</v>
      </c>
      <c r="B31" s="1" t="s">
        <v>1</v>
      </c>
      <c r="C31" s="15">
        <v>2013</v>
      </c>
      <c r="D31" s="2" t="s">
        <v>27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</row>
    <row r="32" spans="1:9" ht="26.25" x14ac:dyDescent="0.25">
      <c r="A32" s="2" t="s">
        <v>12</v>
      </c>
      <c r="B32" s="1" t="s">
        <v>1</v>
      </c>
      <c r="C32" s="14">
        <v>2014</v>
      </c>
      <c r="D32" s="2" t="s">
        <v>27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1:9" ht="26.25" x14ac:dyDescent="0.25">
      <c r="A33" s="4" t="s">
        <v>12</v>
      </c>
      <c r="B33" s="1" t="s">
        <v>1</v>
      </c>
      <c r="C33" s="15">
        <v>2015</v>
      </c>
      <c r="D33" s="2" t="s">
        <v>27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9" ht="26.25" x14ac:dyDescent="0.25">
      <c r="A34" s="2" t="s">
        <v>12</v>
      </c>
      <c r="B34" s="1" t="s">
        <v>1</v>
      </c>
      <c r="C34" s="14">
        <v>2016</v>
      </c>
      <c r="D34" s="2" t="s">
        <v>27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</row>
    <row r="35" spans="1:9" ht="26.25" x14ac:dyDescent="0.25">
      <c r="A35" s="4" t="s">
        <v>12</v>
      </c>
      <c r="B35" s="1" t="s">
        <v>1</v>
      </c>
      <c r="C35" s="15">
        <v>2017</v>
      </c>
      <c r="D35" s="2" t="s">
        <v>27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9" ht="26.25" x14ac:dyDescent="0.25">
      <c r="A36" s="2" t="s">
        <v>12</v>
      </c>
      <c r="B36" s="1" t="s">
        <v>1</v>
      </c>
      <c r="C36" s="14">
        <v>2018</v>
      </c>
      <c r="D36" s="2" t="s">
        <v>27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</row>
    <row r="37" spans="1:9" ht="26.25" x14ac:dyDescent="0.25">
      <c r="A37" s="4" t="s">
        <v>13</v>
      </c>
      <c r="B37" s="1" t="s">
        <v>1</v>
      </c>
      <c r="C37" s="15">
        <v>2012</v>
      </c>
      <c r="D37" s="2" t="s">
        <v>27</v>
      </c>
      <c r="E37" s="5">
        <v>879.56</v>
      </c>
      <c r="F37" s="5">
        <v>2.0499999999999998</v>
      </c>
      <c r="G37" s="5">
        <v>12.21</v>
      </c>
      <c r="H37" s="5">
        <v>0.5</v>
      </c>
      <c r="I37" s="5">
        <v>0.33</v>
      </c>
    </row>
    <row r="38" spans="1:9" ht="26.25" x14ac:dyDescent="0.25">
      <c r="A38" s="2" t="s">
        <v>13</v>
      </c>
      <c r="B38" s="1" t="s">
        <v>1</v>
      </c>
      <c r="C38" s="14">
        <v>2013</v>
      </c>
      <c r="D38" s="2" t="s">
        <v>27</v>
      </c>
      <c r="E38" s="3">
        <v>665.68</v>
      </c>
      <c r="F38" s="3">
        <v>1.55</v>
      </c>
      <c r="G38" s="3">
        <v>9.24</v>
      </c>
      <c r="H38" s="3">
        <v>0.38</v>
      </c>
      <c r="I38" s="3">
        <v>0.25</v>
      </c>
    </row>
    <row r="39" spans="1:9" ht="26.25" x14ac:dyDescent="0.25">
      <c r="A39" s="4" t="s">
        <v>13</v>
      </c>
      <c r="B39" s="1" t="s">
        <v>1</v>
      </c>
      <c r="C39" s="15">
        <v>2014</v>
      </c>
      <c r="D39" s="2" t="s">
        <v>27</v>
      </c>
      <c r="E39" s="5">
        <v>860.54</v>
      </c>
      <c r="F39" s="5">
        <v>2.0099999999999998</v>
      </c>
      <c r="G39" s="5">
        <v>11.94</v>
      </c>
      <c r="H39" s="5">
        <v>0.49</v>
      </c>
      <c r="I39" s="5">
        <v>0.33</v>
      </c>
    </row>
    <row r="40" spans="1:9" ht="26.25" x14ac:dyDescent="0.25">
      <c r="A40" s="2" t="s">
        <v>13</v>
      </c>
      <c r="B40" s="1" t="s">
        <v>1</v>
      </c>
      <c r="C40" s="14">
        <v>2015</v>
      </c>
      <c r="D40" s="2" t="s">
        <v>27</v>
      </c>
      <c r="E40" s="3">
        <v>934.41</v>
      </c>
      <c r="F40" s="3">
        <v>2.1800000000000002</v>
      </c>
      <c r="G40" s="3">
        <v>12.97</v>
      </c>
      <c r="H40" s="3">
        <v>0.53</v>
      </c>
      <c r="I40" s="3">
        <v>0.35</v>
      </c>
    </row>
    <row r="41" spans="1:9" ht="26.25" x14ac:dyDescent="0.25">
      <c r="A41" s="4" t="s">
        <v>13</v>
      </c>
      <c r="B41" s="1" t="s">
        <v>1</v>
      </c>
      <c r="C41" s="15">
        <v>2016</v>
      </c>
      <c r="D41" s="2" t="s">
        <v>27</v>
      </c>
      <c r="E41" s="5">
        <v>1044.93</v>
      </c>
      <c r="F41" s="5">
        <v>2.44</v>
      </c>
      <c r="G41" s="5">
        <v>14.5</v>
      </c>
      <c r="H41" s="5">
        <v>0.59</v>
      </c>
      <c r="I41" s="5">
        <v>0.4</v>
      </c>
    </row>
    <row r="42" spans="1:9" ht="26.25" x14ac:dyDescent="0.25">
      <c r="A42" s="2" t="s">
        <v>13</v>
      </c>
      <c r="B42" s="1" t="s">
        <v>1</v>
      </c>
      <c r="C42" s="14">
        <v>2017</v>
      </c>
      <c r="D42" s="2" t="s">
        <v>27</v>
      </c>
      <c r="E42" s="3">
        <v>388.63</v>
      </c>
      <c r="F42" s="3">
        <v>0.91</v>
      </c>
      <c r="G42" s="3">
        <v>5.39</v>
      </c>
      <c r="H42" s="3">
        <v>0.22</v>
      </c>
      <c r="I42" s="3">
        <v>0.15</v>
      </c>
    </row>
    <row r="43" spans="1:9" ht="26.25" x14ac:dyDescent="0.25">
      <c r="A43" s="4" t="s">
        <v>13</v>
      </c>
      <c r="B43" s="1" t="s">
        <v>1</v>
      </c>
      <c r="C43" s="15">
        <v>2018</v>
      </c>
      <c r="D43" s="2" t="s">
        <v>27</v>
      </c>
      <c r="E43" s="5">
        <v>80.47</v>
      </c>
      <c r="F43" s="5">
        <v>0.19</v>
      </c>
      <c r="G43" s="5">
        <v>1.1200000000000001</v>
      </c>
      <c r="H43" s="5">
        <v>0.05</v>
      </c>
      <c r="I43" s="5">
        <v>0.03</v>
      </c>
    </row>
    <row r="44" spans="1:9" ht="26.25" x14ac:dyDescent="0.25">
      <c r="A44" s="2" t="s">
        <v>14</v>
      </c>
      <c r="B44" s="1" t="s">
        <v>1</v>
      </c>
      <c r="C44" s="14">
        <v>2012</v>
      </c>
      <c r="D44" s="2" t="s">
        <v>27</v>
      </c>
      <c r="E44" s="3">
        <v>82.71</v>
      </c>
      <c r="F44" s="3">
        <v>0.19</v>
      </c>
      <c r="G44" s="3">
        <v>1.1499999999999999</v>
      </c>
      <c r="H44" s="3">
        <v>0.05</v>
      </c>
      <c r="I44" s="3">
        <v>0.03</v>
      </c>
    </row>
    <row r="45" spans="1:9" ht="26.25" x14ac:dyDescent="0.25">
      <c r="A45" s="4" t="s">
        <v>14</v>
      </c>
      <c r="B45" s="1" t="s">
        <v>1</v>
      </c>
      <c r="C45" s="15">
        <v>2013</v>
      </c>
      <c r="D45" s="2" t="s">
        <v>27</v>
      </c>
      <c r="E45" s="5">
        <v>124.28</v>
      </c>
      <c r="F45" s="5">
        <v>0.28999999999999998</v>
      </c>
      <c r="G45" s="5">
        <v>1.73</v>
      </c>
      <c r="H45" s="5">
        <v>7.0000000000000007E-2</v>
      </c>
      <c r="I45" s="5">
        <v>0.05</v>
      </c>
    </row>
    <row r="46" spans="1:9" ht="26.25" x14ac:dyDescent="0.25">
      <c r="A46" s="2" t="s">
        <v>14</v>
      </c>
      <c r="B46" s="1" t="s">
        <v>1</v>
      </c>
      <c r="C46" s="14">
        <v>2014</v>
      </c>
      <c r="D46" s="2" t="s">
        <v>27</v>
      </c>
      <c r="E46" s="3">
        <v>92.38</v>
      </c>
      <c r="F46" s="3">
        <v>0.22</v>
      </c>
      <c r="G46" s="3">
        <v>1.28</v>
      </c>
      <c r="H46" s="3">
        <v>0.05</v>
      </c>
      <c r="I46" s="3">
        <v>0.03</v>
      </c>
    </row>
    <row r="47" spans="1:9" ht="26.25" x14ac:dyDescent="0.25">
      <c r="A47" s="4" t="s">
        <v>14</v>
      </c>
      <c r="B47" s="1" t="s">
        <v>1</v>
      </c>
      <c r="C47" s="15">
        <v>2015</v>
      </c>
      <c r="D47" s="2" t="s">
        <v>27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</row>
    <row r="48" spans="1:9" ht="26.25" x14ac:dyDescent="0.25">
      <c r="A48" s="2" t="s">
        <v>14</v>
      </c>
      <c r="B48" s="1" t="s">
        <v>1</v>
      </c>
      <c r="C48" s="14">
        <v>2016</v>
      </c>
      <c r="D48" s="2" t="s">
        <v>27</v>
      </c>
      <c r="E48" s="3">
        <v>148.84</v>
      </c>
      <c r="F48" s="3">
        <v>0.35</v>
      </c>
      <c r="G48" s="3">
        <v>2.0699999999999998</v>
      </c>
      <c r="H48" s="3">
        <v>0.08</v>
      </c>
      <c r="I48" s="3">
        <v>0.06</v>
      </c>
    </row>
    <row r="49" spans="1:9" ht="26.25" x14ac:dyDescent="0.25">
      <c r="A49" s="4" t="s">
        <v>14</v>
      </c>
      <c r="B49" s="1" t="s">
        <v>1</v>
      </c>
      <c r="C49" s="15">
        <v>2017</v>
      </c>
      <c r="D49" s="2" t="s">
        <v>27</v>
      </c>
      <c r="E49" s="5">
        <v>13.31</v>
      </c>
      <c r="F49" s="5">
        <v>0.03</v>
      </c>
      <c r="G49" s="5">
        <v>0.18</v>
      </c>
      <c r="H49" s="5">
        <v>0.01</v>
      </c>
      <c r="I49" s="5">
        <v>0.01</v>
      </c>
    </row>
    <row r="50" spans="1:9" ht="26.25" x14ac:dyDescent="0.25">
      <c r="A50" s="2" t="s">
        <v>14</v>
      </c>
      <c r="B50" s="1" t="s">
        <v>1</v>
      </c>
      <c r="C50" s="14">
        <v>2018</v>
      </c>
      <c r="D50" s="2" t="s">
        <v>27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26.25" x14ac:dyDescent="0.25">
      <c r="A51" s="4" t="s">
        <v>15</v>
      </c>
      <c r="B51" s="1" t="s">
        <v>1</v>
      </c>
      <c r="C51" s="15">
        <v>2012</v>
      </c>
      <c r="D51" s="2" t="s">
        <v>27</v>
      </c>
      <c r="E51" s="5">
        <v>3185.44</v>
      </c>
      <c r="F51" s="5">
        <v>7.44</v>
      </c>
      <c r="G51" s="5">
        <v>44.21</v>
      </c>
      <c r="H51" s="5">
        <v>1.81</v>
      </c>
      <c r="I51" s="5">
        <v>1.21</v>
      </c>
    </row>
    <row r="52" spans="1:9" ht="26.25" x14ac:dyDescent="0.25">
      <c r="A52" s="2" t="s">
        <v>15</v>
      </c>
      <c r="B52" s="1" t="s">
        <v>1</v>
      </c>
      <c r="C52" s="14">
        <v>2013</v>
      </c>
      <c r="D52" s="2" t="s">
        <v>27</v>
      </c>
      <c r="E52" s="3">
        <v>2592.9699999999998</v>
      </c>
      <c r="F52" s="3">
        <v>6.05</v>
      </c>
      <c r="G52" s="3">
        <v>35.99</v>
      </c>
      <c r="H52" s="3">
        <v>1.47</v>
      </c>
      <c r="I52" s="3">
        <v>0.98</v>
      </c>
    </row>
    <row r="53" spans="1:9" ht="26.25" x14ac:dyDescent="0.25">
      <c r="A53" s="4" t="s">
        <v>15</v>
      </c>
      <c r="B53" s="1" t="s">
        <v>1</v>
      </c>
      <c r="C53" s="15">
        <v>2014</v>
      </c>
      <c r="D53" s="2" t="s">
        <v>27</v>
      </c>
      <c r="E53" s="5">
        <v>1680.38</v>
      </c>
      <c r="F53" s="5">
        <v>3.92</v>
      </c>
      <c r="G53" s="5">
        <v>23.32</v>
      </c>
      <c r="H53" s="5">
        <v>0.95</v>
      </c>
      <c r="I53" s="5">
        <v>0.64</v>
      </c>
    </row>
    <row r="54" spans="1:9" ht="26.25" x14ac:dyDescent="0.25">
      <c r="A54" s="2" t="s">
        <v>15</v>
      </c>
      <c r="B54" s="1" t="s">
        <v>1</v>
      </c>
      <c r="C54" s="14">
        <v>2015</v>
      </c>
      <c r="D54" s="2" t="s">
        <v>27</v>
      </c>
      <c r="E54" s="3">
        <v>2562.8200000000002</v>
      </c>
      <c r="F54" s="3">
        <v>5.98</v>
      </c>
      <c r="G54" s="3">
        <v>35.57</v>
      </c>
      <c r="H54" s="3">
        <v>1.46</v>
      </c>
      <c r="I54" s="3">
        <v>0.97</v>
      </c>
    </row>
    <row r="55" spans="1:9" ht="26.25" x14ac:dyDescent="0.25">
      <c r="A55" s="4" t="s">
        <v>15</v>
      </c>
      <c r="B55" s="1" t="s">
        <v>1</v>
      </c>
      <c r="C55" s="15">
        <v>2016</v>
      </c>
      <c r="D55" s="2" t="s">
        <v>27</v>
      </c>
      <c r="E55" s="5">
        <v>2414.94</v>
      </c>
      <c r="F55" s="5">
        <v>5.64</v>
      </c>
      <c r="G55" s="5">
        <v>33.520000000000003</v>
      </c>
      <c r="H55" s="5">
        <v>1.37</v>
      </c>
      <c r="I55" s="5">
        <v>0.91</v>
      </c>
    </row>
    <row r="56" spans="1:9" ht="26.25" x14ac:dyDescent="0.25">
      <c r="A56" s="2" t="s">
        <v>15</v>
      </c>
      <c r="B56" s="1" t="s">
        <v>1</v>
      </c>
      <c r="C56" s="14">
        <v>2017</v>
      </c>
      <c r="D56" s="2" t="s">
        <v>27</v>
      </c>
      <c r="E56" s="3">
        <v>2831.42</v>
      </c>
      <c r="F56" s="3">
        <v>6.61</v>
      </c>
      <c r="G56" s="3">
        <v>39.299999999999997</v>
      </c>
      <c r="H56" s="3">
        <v>1.61</v>
      </c>
      <c r="I56" s="3">
        <v>1.07</v>
      </c>
    </row>
    <row r="57" spans="1:9" ht="26.25" x14ac:dyDescent="0.25">
      <c r="A57" s="4" t="s">
        <v>15</v>
      </c>
      <c r="B57" s="1" t="s">
        <v>1</v>
      </c>
      <c r="C57" s="15">
        <v>2018</v>
      </c>
      <c r="D57" s="2" t="s">
        <v>27</v>
      </c>
      <c r="E57" s="5">
        <v>3081.21</v>
      </c>
      <c r="F57" s="5">
        <v>7.19</v>
      </c>
      <c r="G57" s="5">
        <v>42.77</v>
      </c>
      <c r="H57" s="5">
        <v>1.75</v>
      </c>
      <c r="I57" s="5">
        <v>1.17</v>
      </c>
    </row>
    <row r="58" spans="1:9" ht="39" x14ac:dyDescent="0.25">
      <c r="A58" s="2" t="s">
        <v>16</v>
      </c>
      <c r="B58" s="1" t="s">
        <v>1</v>
      </c>
      <c r="C58" s="14">
        <v>2012</v>
      </c>
      <c r="D58" s="2" t="s">
        <v>27</v>
      </c>
      <c r="E58" s="3">
        <v>2554.1999999999998</v>
      </c>
      <c r="F58" s="3">
        <v>5.96</v>
      </c>
      <c r="G58" s="3">
        <v>35.450000000000003</v>
      </c>
      <c r="H58" s="3">
        <v>1.45</v>
      </c>
      <c r="I58" s="3">
        <v>0.97</v>
      </c>
    </row>
    <row r="59" spans="1:9" ht="39" x14ac:dyDescent="0.25">
      <c r="A59" s="4" t="s">
        <v>16</v>
      </c>
      <c r="B59" s="1" t="s">
        <v>1</v>
      </c>
      <c r="C59" s="15">
        <v>2013</v>
      </c>
      <c r="D59" s="2" t="s">
        <v>27</v>
      </c>
      <c r="E59" s="5">
        <v>4648.66</v>
      </c>
      <c r="F59" s="5">
        <v>10.85</v>
      </c>
      <c r="G59" s="5">
        <v>64.52</v>
      </c>
      <c r="H59" s="5">
        <v>2.64</v>
      </c>
      <c r="I59" s="5">
        <v>1.76</v>
      </c>
    </row>
    <row r="60" spans="1:9" ht="39" x14ac:dyDescent="0.25">
      <c r="A60" s="2" t="s">
        <v>16</v>
      </c>
      <c r="B60" s="1" t="s">
        <v>1</v>
      </c>
      <c r="C60" s="14">
        <v>2014</v>
      </c>
      <c r="D60" s="2" t="s">
        <v>27</v>
      </c>
      <c r="E60" s="3">
        <v>6385.16</v>
      </c>
      <c r="F60" s="3">
        <v>14.91</v>
      </c>
      <c r="G60" s="3">
        <v>88.63</v>
      </c>
      <c r="H60" s="3">
        <v>3.63</v>
      </c>
      <c r="I60" s="3">
        <v>2.42</v>
      </c>
    </row>
    <row r="61" spans="1:9" ht="39" x14ac:dyDescent="0.25">
      <c r="A61" s="4" t="s">
        <v>16</v>
      </c>
      <c r="B61" s="1" t="s">
        <v>1</v>
      </c>
      <c r="C61" s="15">
        <v>2015</v>
      </c>
      <c r="D61" s="2" t="s">
        <v>27</v>
      </c>
      <c r="E61" s="5">
        <v>6042.33</v>
      </c>
      <c r="F61" s="5">
        <v>14.11</v>
      </c>
      <c r="G61" s="5">
        <v>83.87</v>
      </c>
      <c r="H61" s="5">
        <v>3.43</v>
      </c>
      <c r="I61" s="5">
        <v>2.29</v>
      </c>
    </row>
    <row r="62" spans="1:9" ht="39" x14ac:dyDescent="0.25">
      <c r="A62" s="2" t="s">
        <v>16</v>
      </c>
      <c r="B62" s="1" t="s">
        <v>1</v>
      </c>
      <c r="C62" s="14">
        <v>2016</v>
      </c>
      <c r="D62" s="2" t="s">
        <v>27</v>
      </c>
      <c r="E62" s="3">
        <v>4883.58</v>
      </c>
      <c r="F62" s="3">
        <v>11.4</v>
      </c>
      <c r="G62" s="3">
        <v>67.78</v>
      </c>
      <c r="H62" s="3">
        <v>2.77</v>
      </c>
      <c r="I62" s="3">
        <v>1.85</v>
      </c>
    </row>
    <row r="63" spans="1:9" ht="39" x14ac:dyDescent="0.25">
      <c r="A63" s="4" t="s">
        <v>16</v>
      </c>
      <c r="B63" s="1" t="s">
        <v>1</v>
      </c>
      <c r="C63" s="15">
        <v>2017</v>
      </c>
      <c r="D63" s="2" t="s">
        <v>27</v>
      </c>
      <c r="E63" s="5">
        <v>3939.11</v>
      </c>
      <c r="F63" s="5">
        <v>9.1999999999999993</v>
      </c>
      <c r="G63" s="5">
        <v>54.68</v>
      </c>
      <c r="H63" s="5">
        <v>2.2400000000000002</v>
      </c>
      <c r="I63" s="5">
        <v>1.49</v>
      </c>
    </row>
    <row r="64" spans="1:9" ht="39" x14ac:dyDescent="0.25">
      <c r="A64" s="2" t="s">
        <v>16</v>
      </c>
      <c r="B64" s="1" t="s">
        <v>1</v>
      </c>
      <c r="C64" s="14">
        <v>2018</v>
      </c>
      <c r="D64" s="2" t="s">
        <v>27</v>
      </c>
      <c r="E64" s="3">
        <v>4326.6000000000004</v>
      </c>
      <c r="F64" s="3">
        <v>10.1</v>
      </c>
      <c r="G64" s="3">
        <v>60.05</v>
      </c>
      <c r="H64" s="3">
        <v>2.46</v>
      </c>
      <c r="I64" s="3">
        <v>1.64</v>
      </c>
    </row>
    <row r="65" spans="1:9" ht="26.25" x14ac:dyDescent="0.25">
      <c r="A65" s="4" t="s">
        <v>17</v>
      </c>
      <c r="B65" s="1" t="s">
        <v>1</v>
      </c>
      <c r="C65" s="15">
        <v>2012</v>
      </c>
      <c r="D65" s="2" t="s">
        <v>27</v>
      </c>
      <c r="E65" s="5">
        <v>51313.9</v>
      </c>
      <c r="F65" s="5">
        <v>119.79</v>
      </c>
      <c r="G65" s="5">
        <v>712.24</v>
      </c>
      <c r="H65" s="5">
        <v>29.14</v>
      </c>
      <c r="I65" s="5">
        <v>19.420000000000002</v>
      </c>
    </row>
    <row r="66" spans="1:9" ht="26.25" x14ac:dyDescent="0.25">
      <c r="A66" s="2" t="s">
        <v>17</v>
      </c>
      <c r="B66" s="1" t="s">
        <v>1</v>
      </c>
      <c r="C66" s="14">
        <v>2013</v>
      </c>
      <c r="D66" s="2" t="s">
        <v>27</v>
      </c>
      <c r="E66" s="3">
        <v>50689.24</v>
      </c>
      <c r="F66" s="3">
        <v>118.33</v>
      </c>
      <c r="G66" s="3">
        <v>703.57</v>
      </c>
      <c r="H66" s="3">
        <v>28.78</v>
      </c>
      <c r="I66" s="3">
        <v>19.190000000000001</v>
      </c>
    </row>
    <row r="67" spans="1:9" ht="26.25" x14ac:dyDescent="0.25">
      <c r="A67" s="4" t="s">
        <v>17</v>
      </c>
      <c r="B67" s="1" t="s">
        <v>1</v>
      </c>
      <c r="C67" s="15">
        <v>2014</v>
      </c>
      <c r="D67" s="2" t="s">
        <v>27</v>
      </c>
      <c r="E67" s="5">
        <v>54449.17</v>
      </c>
      <c r="F67" s="5">
        <v>127.11</v>
      </c>
      <c r="G67" s="5">
        <v>755.76</v>
      </c>
      <c r="H67" s="5">
        <v>30.92</v>
      </c>
      <c r="I67" s="5">
        <v>20.61</v>
      </c>
    </row>
    <row r="68" spans="1:9" ht="26.25" x14ac:dyDescent="0.25">
      <c r="A68" s="2" t="s">
        <v>17</v>
      </c>
      <c r="B68" s="1" t="s">
        <v>1</v>
      </c>
      <c r="C68" s="14">
        <v>2015</v>
      </c>
      <c r="D68" s="2" t="s">
        <v>27</v>
      </c>
      <c r="E68" s="3">
        <v>60620.08</v>
      </c>
      <c r="F68" s="3">
        <v>141.51</v>
      </c>
      <c r="G68" s="3">
        <v>841.41</v>
      </c>
      <c r="H68" s="3">
        <v>34.42</v>
      </c>
      <c r="I68" s="3">
        <v>22.95</v>
      </c>
    </row>
    <row r="69" spans="1:9" ht="26.25" x14ac:dyDescent="0.25">
      <c r="A69" s="4" t="s">
        <v>17</v>
      </c>
      <c r="B69" s="1" t="s">
        <v>1</v>
      </c>
      <c r="C69" s="15">
        <v>2016</v>
      </c>
      <c r="D69" s="2" t="s">
        <v>27</v>
      </c>
      <c r="E69" s="5">
        <v>61316.81</v>
      </c>
      <c r="F69" s="5">
        <v>143.13999999999999</v>
      </c>
      <c r="G69" s="5">
        <v>851.08</v>
      </c>
      <c r="H69" s="5">
        <v>34.82</v>
      </c>
      <c r="I69" s="5">
        <v>23.21</v>
      </c>
    </row>
    <row r="70" spans="1:9" ht="26.25" x14ac:dyDescent="0.25">
      <c r="A70" s="2" t="s">
        <v>17</v>
      </c>
      <c r="B70" s="1" t="s">
        <v>1</v>
      </c>
      <c r="C70" s="14">
        <v>2017</v>
      </c>
      <c r="D70" s="2" t="s">
        <v>27</v>
      </c>
      <c r="E70" s="3">
        <v>63690.63</v>
      </c>
      <c r="F70" s="3">
        <v>148.68</v>
      </c>
      <c r="G70" s="3">
        <v>884.03</v>
      </c>
      <c r="H70" s="3">
        <v>36.17</v>
      </c>
      <c r="I70" s="3">
        <v>24.11</v>
      </c>
    </row>
    <row r="71" spans="1:9" ht="26.25" x14ac:dyDescent="0.25">
      <c r="A71" s="4" t="s">
        <v>17</v>
      </c>
      <c r="B71" s="1" t="s">
        <v>1</v>
      </c>
      <c r="C71" s="15">
        <v>2018</v>
      </c>
      <c r="D71" s="2" t="s">
        <v>27</v>
      </c>
      <c r="E71" s="5">
        <v>66394.2</v>
      </c>
      <c r="F71" s="5">
        <v>154.99</v>
      </c>
      <c r="G71" s="5">
        <v>921.56</v>
      </c>
      <c r="H71" s="5">
        <v>37.700000000000003</v>
      </c>
      <c r="I71" s="5">
        <v>25.13</v>
      </c>
    </row>
    <row r="72" spans="1:9" ht="26.25" x14ac:dyDescent="0.25">
      <c r="A72" s="2" t="s">
        <v>18</v>
      </c>
      <c r="B72" s="1" t="s">
        <v>1</v>
      </c>
      <c r="C72" s="14">
        <v>2012</v>
      </c>
      <c r="D72" s="2" t="s">
        <v>27</v>
      </c>
      <c r="E72" s="3">
        <v>45044.12</v>
      </c>
      <c r="F72" s="3">
        <v>105.15</v>
      </c>
      <c r="G72" s="3">
        <v>625.22</v>
      </c>
      <c r="H72" s="3">
        <v>25.58</v>
      </c>
      <c r="I72" s="3">
        <v>17.05</v>
      </c>
    </row>
    <row r="73" spans="1:9" ht="26.25" x14ac:dyDescent="0.25">
      <c r="A73" s="4" t="s">
        <v>18</v>
      </c>
      <c r="B73" s="1" t="s">
        <v>1</v>
      </c>
      <c r="C73" s="15">
        <v>2013</v>
      </c>
      <c r="D73" s="2" t="s">
        <v>27</v>
      </c>
      <c r="E73" s="5">
        <v>48947.8</v>
      </c>
      <c r="F73" s="5">
        <v>114.26</v>
      </c>
      <c r="G73" s="5">
        <v>679.4</v>
      </c>
      <c r="H73" s="5">
        <v>27.79</v>
      </c>
      <c r="I73" s="5">
        <v>18.53</v>
      </c>
    </row>
    <row r="74" spans="1:9" ht="26.25" x14ac:dyDescent="0.25">
      <c r="A74" s="2" t="s">
        <v>18</v>
      </c>
      <c r="B74" s="1" t="s">
        <v>1</v>
      </c>
      <c r="C74" s="14">
        <v>2014</v>
      </c>
      <c r="D74" s="2" t="s">
        <v>27</v>
      </c>
      <c r="E74" s="3">
        <v>57234.42</v>
      </c>
      <c r="F74" s="3">
        <v>133.61000000000001</v>
      </c>
      <c r="G74" s="3">
        <v>794.42</v>
      </c>
      <c r="H74" s="3">
        <v>32.5</v>
      </c>
      <c r="I74" s="3">
        <v>21.67</v>
      </c>
    </row>
    <row r="75" spans="1:9" ht="26.25" x14ac:dyDescent="0.25">
      <c r="A75" s="4" t="s">
        <v>18</v>
      </c>
      <c r="B75" s="1" t="s">
        <v>1</v>
      </c>
      <c r="C75" s="15">
        <v>2015</v>
      </c>
      <c r="D75" s="2" t="s">
        <v>27</v>
      </c>
      <c r="E75" s="5">
        <v>45250.559999999998</v>
      </c>
      <c r="F75" s="5">
        <v>105.63</v>
      </c>
      <c r="G75" s="5">
        <v>628.08000000000004</v>
      </c>
      <c r="H75" s="5">
        <v>25.69</v>
      </c>
      <c r="I75" s="5">
        <v>17.13</v>
      </c>
    </row>
    <row r="76" spans="1:9" ht="26.25" x14ac:dyDescent="0.25">
      <c r="A76" s="2" t="s">
        <v>18</v>
      </c>
      <c r="B76" s="1" t="s">
        <v>1</v>
      </c>
      <c r="C76" s="14">
        <v>2016</v>
      </c>
      <c r="D76" s="2" t="s">
        <v>27</v>
      </c>
      <c r="E76" s="3">
        <v>45763.16</v>
      </c>
      <c r="F76" s="3">
        <v>106.83</v>
      </c>
      <c r="G76" s="3">
        <v>635.20000000000005</v>
      </c>
      <c r="H76" s="3">
        <v>25.99</v>
      </c>
      <c r="I76" s="3">
        <v>17.32</v>
      </c>
    </row>
    <row r="77" spans="1:9" ht="26.25" x14ac:dyDescent="0.25">
      <c r="A77" s="4" t="s">
        <v>18</v>
      </c>
      <c r="B77" s="1" t="s">
        <v>1</v>
      </c>
      <c r="C77" s="15">
        <v>2017</v>
      </c>
      <c r="D77" s="2" t="s">
        <v>27</v>
      </c>
      <c r="E77" s="5">
        <v>44829.71</v>
      </c>
      <c r="F77" s="5">
        <v>104.65</v>
      </c>
      <c r="G77" s="5">
        <v>622.24</v>
      </c>
      <c r="H77" s="5">
        <v>25.46</v>
      </c>
      <c r="I77" s="5">
        <v>16.97</v>
      </c>
    </row>
    <row r="78" spans="1:9" ht="26.25" x14ac:dyDescent="0.25">
      <c r="A78" s="2" t="s">
        <v>18</v>
      </c>
      <c r="B78" s="1" t="s">
        <v>1</v>
      </c>
      <c r="C78" s="14">
        <v>2018</v>
      </c>
      <c r="D78" s="2" t="s">
        <v>27</v>
      </c>
      <c r="E78" s="3">
        <v>48423.68</v>
      </c>
      <c r="F78" s="3">
        <v>113.04</v>
      </c>
      <c r="G78" s="3">
        <v>672.13</v>
      </c>
      <c r="H78" s="3">
        <v>27.5</v>
      </c>
      <c r="I78" s="3">
        <v>18.329999999999998</v>
      </c>
    </row>
    <row r="79" spans="1:9" ht="26.25" x14ac:dyDescent="0.25">
      <c r="A79" s="4" t="s">
        <v>19</v>
      </c>
      <c r="B79" s="1" t="s">
        <v>1</v>
      </c>
      <c r="C79" s="15">
        <v>2012</v>
      </c>
      <c r="D79" s="2" t="s">
        <v>27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</row>
    <row r="80" spans="1:9" ht="26.25" x14ac:dyDescent="0.25">
      <c r="A80" s="2" t="s">
        <v>19</v>
      </c>
      <c r="B80" s="1" t="s">
        <v>1</v>
      </c>
      <c r="C80" s="14">
        <v>2013</v>
      </c>
      <c r="D80" s="2" t="s">
        <v>27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</row>
    <row r="81" spans="1:9" ht="26.25" x14ac:dyDescent="0.25">
      <c r="A81" s="4" t="s">
        <v>19</v>
      </c>
      <c r="B81" s="1" t="s">
        <v>1</v>
      </c>
      <c r="C81" s="15">
        <v>2014</v>
      </c>
      <c r="D81" s="2" t="s">
        <v>27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9" ht="26.25" x14ac:dyDescent="0.25">
      <c r="A82" s="2" t="s">
        <v>19</v>
      </c>
      <c r="B82" s="1" t="s">
        <v>1</v>
      </c>
      <c r="C82" s="14">
        <v>2015</v>
      </c>
      <c r="D82" s="2" t="s">
        <v>27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</row>
    <row r="83" spans="1:9" ht="26.25" x14ac:dyDescent="0.25">
      <c r="A83" s="4" t="s">
        <v>19</v>
      </c>
      <c r="B83" s="1" t="s">
        <v>1</v>
      </c>
      <c r="C83" s="15">
        <v>2016</v>
      </c>
      <c r="D83" s="2" t="s">
        <v>27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</row>
    <row r="84" spans="1:9" ht="26.25" x14ac:dyDescent="0.25">
      <c r="A84" s="2" t="s">
        <v>19</v>
      </c>
      <c r="B84" s="1" t="s">
        <v>1</v>
      </c>
      <c r="C84" s="14">
        <v>2017</v>
      </c>
      <c r="D84" s="2" t="s">
        <v>27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</row>
    <row r="85" spans="1:9" ht="26.25" x14ac:dyDescent="0.25">
      <c r="A85" s="4" t="s">
        <v>19</v>
      </c>
      <c r="B85" s="1" t="s">
        <v>1</v>
      </c>
      <c r="C85" s="15">
        <v>2018</v>
      </c>
      <c r="D85" s="2" t="s">
        <v>27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</row>
    <row r="86" spans="1:9" ht="26.25" x14ac:dyDescent="0.25">
      <c r="A86" s="2" t="s">
        <v>20</v>
      </c>
      <c r="B86" s="1" t="s">
        <v>1</v>
      </c>
      <c r="C86" s="14">
        <v>2012</v>
      </c>
      <c r="D86" s="2" t="s">
        <v>27</v>
      </c>
      <c r="E86" s="3">
        <v>5734.76</v>
      </c>
      <c r="F86" s="3">
        <v>13.39</v>
      </c>
      <c r="G86" s="3">
        <v>79.599999999999994</v>
      </c>
      <c r="H86" s="3">
        <v>3.26</v>
      </c>
      <c r="I86" s="3">
        <v>2.17</v>
      </c>
    </row>
    <row r="87" spans="1:9" ht="26.25" x14ac:dyDescent="0.25">
      <c r="A87" s="4" t="s">
        <v>20</v>
      </c>
      <c r="B87" s="1" t="s">
        <v>1</v>
      </c>
      <c r="C87" s="15">
        <v>2013</v>
      </c>
      <c r="D87" s="2" t="s">
        <v>27</v>
      </c>
      <c r="E87" s="5">
        <v>6068.41</v>
      </c>
      <c r="F87" s="5">
        <v>14.17</v>
      </c>
      <c r="G87" s="5">
        <v>84.23</v>
      </c>
      <c r="H87" s="5">
        <v>3.45</v>
      </c>
      <c r="I87" s="5">
        <v>2.2999999999999998</v>
      </c>
    </row>
    <row r="88" spans="1:9" ht="26.25" x14ac:dyDescent="0.25">
      <c r="A88" s="2" t="s">
        <v>20</v>
      </c>
      <c r="B88" s="1" t="s">
        <v>1</v>
      </c>
      <c r="C88" s="14">
        <v>2014</v>
      </c>
      <c r="D88" s="2" t="s">
        <v>27</v>
      </c>
      <c r="E88" s="3">
        <v>5776.56</v>
      </c>
      <c r="F88" s="3">
        <v>13.48</v>
      </c>
      <c r="G88" s="3">
        <v>80.180000000000007</v>
      </c>
      <c r="H88" s="3">
        <v>3.28</v>
      </c>
      <c r="I88" s="3">
        <v>2.19</v>
      </c>
    </row>
    <row r="89" spans="1:9" ht="26.25" x14ac:dyDescent="0.25">
      <c r="A89" s="4" t="s">
        <v>20</v>
      </c>
      <c r="B89" s="1" t="s">
        <v>1</v>
      </c>
      <c r="C89" s="15">
        <v>2015</v>
      </c>
      <c r="D89" s="2" t="s">
        <v>27</v>
      </c>
      <c r="E89" s="5">
        <v>4277.76</v>
      </c>
      <c r="F89" s="5">
        <v>9.99</v>
      </c>
      <c r="G89" s="5">
        <v>59.38</v>
      </c>
      <c r="H89" s="5">
        <v>2.4300000000000002</v>
      </c>
      <c r="I89" s="5">
        <v>1.62</v>
      </c>
    </row>
    <row r="90" spans="1:9" ht="26.25" x14ac:dyDescent="0.25">
      <c r="A90" s="2" t="s">
        <v>20</v>
      </c>
      <c r="B90" s="1" t="s">
        <v>1</v>
      </c>
      <c r="C90" s="14">
        <v>2016</v>
      </c>
      <c r="D90" s="2" t="s">
        <v>27</v>
      </c>
      <c r="E90" s="3">
        <v>3260.74</v>
      </c>
      <c r="F90" s="3">
        <v>7.61</v>
      </c>
      <c r="G90" s="3">
        <v>45.26</v>
      </c>
      <c r="H90" s="3">
        <v>1.85</v>
      </c>
      <c r="I90" s="3">
        <v>1.23</v>
      </c>
    </row>
    <row r="91" spans="1:9" ht="26.25" x14ac:dyDescent="0.25">
      <c r="A91" s="4" t="s">
        <v>20</v>
      </c>
      <c r="B91" s="1" t="s">
        <v>1</v>
      </c>
      <c r="C91" s="15">
        <v>2017</v>
      </c>
      <c r="D91" s="2" t="s">
        <v>27</v>
      </c>
      <c r="E91" s="5">
        <v>4690.67</v>
      </c>
      <c r="F91" s="5">
        <v>10.95</v>
      </c>
      <c r="G91" s="5">
        <v>65.11</v>
      </c>
      <c r="H91" s="5">
        <v>2.66</v>
      </c>
      <c r="I91" s="5">
        <v>1.78</v>
      </c>
    </row>
    <row r="92" spans="1:9" ht="26.25" x14ac:dyDescent="0.25">
      <c r="A92" s="2" t="s">
        <v>20</v>
      </c>
      <c r="B92" s="1" t="s">
        <v>1</v>
      </c>
      <c r="C92" s="14">
        <v>2018</v>
      </c>
      <c r="D92" s="2" t="s">
        <v>27</v>
      </c>
      <c r="E92" s="3">
        <v>5005.97</v>
      </c>
      <c r="F92" s="3">
        <v>11.69</v>
      </c>
      <c r="G92" s="3">
        <v>69.48</v>
      </c>
      <c r="H92" s="3">
        <v>2.84</v>
      </c>
      <c r="I92" s="3">
        <v>1.9</v>
      </c>
    </row>
    <row r="93" spans="1:9" ht="26.25" x14ac:dyDescent="0.25">
      <c r="A93" s="4" t="s">
        <v>21</v>
      </c>
      <c r="B93" s="1" t="s">
        <v>1</v>
      </c>
      <c r="C93" s="15">
        <v>2012</v>
      </c>
      <c r="D93" s="2" t="s">
        <v>27</v>
      </c>
      <c r="E93" s="5">
        <v>56144.47</v>
      </c>
      <c r="F93" s="5">
        <v>131.06</v>
      </c>
      <c r="G93" s="5">
        <v>779.29</v>
      </c>
      <c r="H93" s="5">
        <v>31.88</v>
      </c>
      <c r="I93" s="5">
        <v>21.25</v>
      </c>
    </row>
    <row r="94" spans="1:9" ht="26.25" x14ac:dyDescent="0.25">
      <c r="A94" s="2" t="s">
        <v>21</v>
      </c>
      <c r="B94" s="1" t="s">
        <v>1</v>
      </c>
      <c r="C94" s="14">
        <v>2013</v>
      </c>
      <c r="D94" s="2" t="s">
        <v>27</v>
      </c>
      <c r="E94" s="3">
        <v>61140.27</v>
      </c>
      <c r="F94" s="3">
        <v>142.72</v>
      </c>
      <c r="G94" s="3">
        <v>848.63</v>
      </c>
      <c r="H94" s="3">
        <v>34.72</v>
      </c>
      <c r="I94" s="3">
        <v>23.14</v>
      </c>
    </row>
    <row r="95" spans="1:9" ht="26.25" x14ac:dyDescent="0.25">
      <c r="A95" s="4" t="s">
        <v>21</v>
      </c>
      <c r="B95" s="1" t="s">
        <v>1</v>
      </c>
      <c r="C95" s="15">
        <v>2014</v>
      </c>
      <c r="D95" s="2" t="s">
        <v>27</v>
      </c>
      <c r="E95" s="5">
        <v>67556.039999999994</v>
      </c>
      <c r="F95" s="5">
        <v>157.69999999999999</v>
      </c>
      <c r="G95" s="5">
        <v>937.69</v>
      </c>
      <c r="H95" s="5">
        <v>38.36</v>
      </c>
      <c r="I95" s="5">
        <v>25.57</v>
      </c>
    </row>
    <row r="96" spans="1:9" ht="26.25" x14ac:dyDescent="0.25">
      <c r="A96" s="2" t="s">
        <v>21</v>
      </c>
      <c r="B96" s="1" t="s">
        <v>1</v>
      </c>
      <c r="C96" s="14">
        <v>2015</v>
      </c>
      <c r="D96" s="2" t="s">
        <v>27</v>
      </c>
      <c r="E96" s="3">
        <v>83267.3</v>
      </c>
      <c r="F96" s="3">
        <v>194.38</v>
      </c>
      <c r="G96" s="3">
        <v>1155.76</v>
      </c>
      <c r="H96" s="3">
        <v>47.28</v>
      </c>
      <c r="I96" s="3">
        <v>31.52</v>
      </c>
    </row>
    <row r="97" spans="1:9" ht="26.25" x14ac:dyDescent="0.25">
      <c r="A97" s="4" t="s">
        <v>21</v>
      </c>
      <c r="B97" s="1" t="s">
        <v>1</v>
      </c>
      <c r="C97" s="15">
        <v>2016</v>
      </c>
      <c r="D97" s="2" t="s">
        <v>27</v>
      </c>
      <c r="E97" s="5">
        <v>87477.71</v>
      </c>
      <c r="F97" s="5">
        <v>204.21</v>
      </c>
      <c r="G97" s="5">
        <v>1214.2</v>
      </c>
      <c r="H97" s="5">
        <v>49.67</v>
      </c>
      <c r="I97" s="5">
        <v>33.11</v>
      </c>
    </row>
    <row r="98" spans="1:9" ht="26.25" x14ac:dyDescent="0.25">
      <c r="A98" s="2" t="s">
        <v>21</v>
      </c>
      <c r="B98" s="1" t="s">
        <v>1</v>
      </c>
      <c r="C98" s="14">
        <v>2017</v>
      </c>
      <c r="D98" s="2" t="s">
        <v>27</v>
      </c>
      <c r="E98" s="3">
        <v>88833.03</v>
      </c>
      <c r="F98" s="3">
        <v>207.37</v>
      </c>
      <c r="G98" s="3">
        <v>1233.01</v>
      </c>
      <c r="H98" s="3">
        <v>50.44</v>
      </c>
      <c r="I98" s="3">
        <v>33.630000000000003</v>
      </c>
    </row>
    <row r="99" spans="1:9" ht="26.25" x14ac:dyDescent="0.25">
      <c r="A99" s="4" t="s">
        <v>21</v>
      </c>
      <c r="B99" s="1" t="s">
        <v>1</v>
      </c>
      <c r="C99" s="15">
        <v>2018</v>
      </c>
      <c r="D99" s="2" t="s">
        <v>27</v>
      </c>
      <c r="E99" s="5">
        <v>88134.75</v>
      </c>
      <c r="F99" s="5">
        <v>205.74</v>
      </c>
      <c r="G99" s="5">
        <v>1223.32</v>
      </c>
      <c r="H99" s="5">
        <v>50.04</v>
      </c>
      <c r="I99" s="5">
        <v>33.36</v>
      </c>
    </row>
    <row r="100" spans="1:9" x14ac:dyDescent="0.25">
      <c r="A100" s="2" t="s">
        <v>22</v>
      </c>
      <c r="B100" s="1" t="s">
        <v>1</v>
      </c>
      <c r="C100" s="14">
        <v>2012</v>
      </c>
      <c r="D100" s="2" t="s">
        <v>27</v>
      </c>
      <c r="E100" s="3">
        <v>208.73</v>
      </c>
      <c r="F100" s="3">
        <v>0.49</v>
      </c>
      <c r="G100" s="3">
        <v>2.9</v>
      </c>
      <c r="H100" s="3">
        <v>0.12</v>
      </c>
      <c r="I100" s="3">
        <v>0.08</v>
      </c>
    </row>
    <row r="101" spans="1:9" x14ac:dyDescent="0.25">
      <c r="A101" s="4" t="s">
        <v>22</v>
      </c>
      <c r="B101" s="1" t="s">
        <v>1</v>
      </c>
      <c r="C101" s="15">
        <v>2013</v>
      </c>
      <c r="D101" s="2" t="s">
        <v>27</v>
      </c>
      <c r="E101" s="5">
        <v>246.65</v>
      </c>
      <c r="F101" s="5">
        <v>0.57999999999999996</v>
      </c>
      <c r="G101" s="5">
        <v>3.42</v>
      </c>
      <c r="H101" s="5">
        <v>0.14000000000000001</v>
      </c>
      <c r="I101" s="5">
        <v>0.09</v>
      </c>
    </row>
    <row r="102" spans="1:9" x14ac:dyDescent="0.25">
      <c r="A102" s="2" t="s">
        <v>22</v>
      </c>
      <c r="B102" s="1" t="s">
        <v>1</v>
      </c>
      <c r="C102" s="14">
        <v>2014</v>
      </c>
      <c r="D102" s="2" t="s">
        <v>27</v>
      </c>
      <c r="E102" s="3">
        <v>210.13</v>
      </c>
      <c r="F102" s="3">
        <v>0.49</v>
      </c>
      <c r="G102" s="3">
        <v>2.92</v>
      </c>
      <c r="H102" s="3">
        <v>0.12</v>
      </c>
      <c r="I102" s="3">
        <v>0.08</v>
      </c>
    </row>
    <row r="103" spans="1:9" x14ac:dyDescent="0.25">
      <c r="A103" s="4" t="s">
        <v>22</v>
      </c>
      <c r="B103" s="1" t="s">
        <v>1</v>
      </c>
      <c r="C103" s="15">
        <v>2015</v>
      </c>
      <c r="D103" s="2" t="s">
        <v>27</v>
      </c>
      <c r="E103" s="5">
        <v>78.48</v>
      </c>
      <c r="F103" s="5">
        <v>0.18</v>
      </c>
      <c r="G103" s="5">
        <v>1.0900000000000001</v>
      </c>
      <c r="H103" s="5">
        <v>0.04</v>
      </c>
      <c r="I103" s="5">
        <v>0.03</v>
      </c>
    </row>
    <row r="104" spans="1:9" x14ac:dyDescent="0.25">
      <c r="A104" s="2" t="s">
        <v>22</v>
      </c>
      <c r="B104" s="1" t="s">
        <v>1</v>
      </c>
      <c r="C104" s="14">
        <v>2016</v>
      </c>
      <c r="D104" s="2" t="s">
        <v>27</v>
      </c>
      <c r="E104" s="3">
        <v>53.17</v>
      </c>
      <c r="F104" s="3">
        <v>0.12</v>
      </c>
      <c r="G104" s="3">
        <v>0.74</v>
      </c>
      <c r="H104" s="3">
        <v>0.03</v>
      </c>
      <c r="I104" s="3">
        <v>0.02</v>
      </c>
    </row>
    <row r="105" spans="1:9" x14ac:dyDescent="0.25">
      <c r="A105" s="4" t="s">
        <v>22</v>
      </c>
      <c r="B105" s="1" t="s">
        <v>1</v>
      </c>
      <c r="C105" s="15">
        <v>2017</v>
      </c>
      <c r="D105" s="2" t="s">
        <v>27</v>
      </c>
      <c r="E105" s="5">
        <v>58.56</v>
      </c>
      <c r="F105" s="5">
        <v>0.14000000000000001</v>
      </c>
      <c r="G105" s="5">
        <v>0.81</v>
      </c>
      <c r="H105" s="5">
        <v>0.03</v>
      </c>
      <c r="I105" s="5">
        <v>0.02</v>
      </c>
    </row>
    <row r="106" spans="1:9" x14ac:dyDescent="0.25">
      <c r="A106" s="2" t="s">
        <v>22</v>
      </c>
      <c r="B106" s="1" t="s">
        <v>1</v>
      </c>
      <c r="C106" s="14">
        <v>2018</v>
      </c>
      <c r="D106" s="2" t="s">
        <v>27</v>
      </c>
      <c r="E106" s="3">
        <v>74.11</v>
      </c>
      <c r="F106" s="3">
        <v>0.17</v>
      </c>
      <c r="G106" s="3">
        <v>1.03</v>
      </c>
      <c r="H106" s="3">
        <v>0.04</v>
      </c>
      <c r="I106" s="3">
        <v>0.03</v>
      </c>
    </row>
    <row r="107" spans="1:9" ht="26.25" x14ac:dyDescent="0.25">
      <c r="A107" s="2" t="s">
        <v>8</v>
      </c>
      <c r="B107" s="1" t="s">
        <v>2</v>
      </c>
      <c r="C107" s="14">
        <v>2012</v>
      </c>
      <c r="D107" s="2" t="s">
        <v>27</v>
      </c>
      <c r="E107" s="3">
        <v>73772.91</v>
      </c>
      <c r="F107" s="3">
        <v>172.21</v>
      </c>
      <c r="G107" s="3">
        <v>1039.98</v>
      </c>
      <c r="H107" s="3">
        <v>97.74</v>
      </c>
      <c r="I107" s="3">
        <v>27.93</v>
      </c>
    </row>
    <row r="108" spans="1:9" ht="26.25" x14ac:dyDescent="0.25">
      <c r="A108" s="4" t="s">
        <v>8</v>
      </c>
      <c r="B108" s="1" t="s">
        <v>2</v>
      </c>
      <c r="C108" s="15">
        <v>2013</v>
      </c>
      <c r="D108" s="2" t="s">
        <v>27</v>
      </c>
      <c r="E108" s="5">
        <v>80379.91</v>
      </c>
      <c r="F108" s="5">
        <v>187.64</v>
      </c>
      <c r="G108" s="5">
        <v>1132.5</v>
      </c>
      <c r="H108" s="5">
        <v>106.5</v>
      </c>
      <c r="I108" s="5">
        <v>30.43</v>
      </c>
    </row>
    <row r="109" spans="1:9" ht="26.25" x14ac:dyDescent="0.25">
      <c r="A109" s="2" t="s">
        <v>8</v>
      </c>
      <c r="B109" s="1" t="s">
        <v>2</v>
      </c>
      <c r="C109" s="14">
        <v>2014</v>
      </c>
      <c r="D109" s="2" t="s">
        <v>27</v>
      </c>
      <c r="E109" s="3">
        <v>78083.25</v>
      </c>
      <c r="F109" s="3">
        <v>182.28</v>
      </c>
      <c r="G109" s="3">
        <v>1100.43</v>
      </c>
      <c r="H109" s="3">
        <v>103.45</v>
      </c>
      <c r="I109" s="3">
        <v>29.56</v>
      </c>
    </row>
    <row r="110" spans="1:9" ht="26.25" x14ac:dyDescent="0.25">
      <c r="A110" s="4" t="s">
        <v>8</v>
      </c>
      <c r="B110" s="1" t="s">
        <v>2</v>
      </c>
      <c r="C110" s="15">
        <v>2015</v>
      </c>
      <c r="D110" s="2" t="s">
        <v>27</v>
      </c>
      <c r="E110" s="5">
        <v>71617.33</v>
      </c>
      <c r="F110" s="5">
        <v>167.18</v>
      </c>
      <c r="G110" s="5">
        <v>1009.56</v>
      </c>
      <c r="H110" s="5">
        <v>94.89</v>
      </c>
      <c r="I110" s="5">
        <v>27.11</v>
      </c>
    </row>
    <row r="111" spans="1:9" ht="26.25" x14ac:dyDescent="0.25">
      <c r="A111" s="2" t="s">
        <v>8</v>
      </c>
      <c r="B111" s="1" t="s">
        <v>2</v>
      </c>
      <c r="C111" s="14">
        <v>2016</v>
      </c>
      <c r="D111" s="2" t="s">
        <v>27</v>
      </c>
      <c r="E111" s="3">
        <v>65944.55</v>
      </c>
      <c r="F111" s="3">
        <v>153.94</v>
      </c>
      <c r="G111" s="3">
        <v>930.34</v>
      </c>
      <c r="H111" s="3">
        <v>87.37</v>
      </c>
      <c r="I111" s="3">
        <v>24.96</v>
      </c>
    </row>
    <row r="112" spans="1:9" ht="26.25" x14ac:dyDescent="0.25">
      <c r="A112" s="4" t="s">
        <v>8</v>
      </c>
      <c r="B112" s="1" t="s">
        <v>2</v>
      </c>
      <c r="C112" s="15">
        <v>2017</v>
      </c>
      <c r="D112" s="2" t="s">
        <v>27</v>
      </c>
      <c r="E112" s="5">
        <v>67255.27</v>
      </c>
      <c r="F112" s="5">
        <v>157</v>
      </c>
      <c r="G112" s="5">
        <v>948.32</v>
      </c>
      <c r="H112" s="5">
        <v>89.11</v>
      </c>
      <c r="I112" s="5">
        <v>25.46</v>
      </c>
    </row>
    <row r="113" spans="1:9" ht="26.25" x14ac:dyDescent="0.25">
      <c r="A113" s="2" t="s">
        <v>8</v>
      </c>
      <c r="B113" s="1" t="s">
        <v>2</v>
      </c>
      <c r="C113" s="14">
        <v>2018</v>
      </c>
      <c r="D113" s="2" t="s">
        <v>27</v>
      </c>
      <c r="E113" s="3">
        <v>68524.58</v>
      </c>
      <c r="F113" s="3">
        <v>159.96</v>
      </c>
      <c r="G113" s="3">
        <v>965.94</v>
      </c>
      <c r="H113" s="3">
        <v>90.79</v>
      </c>
      <c r="I113" s="3">
        <v>25.94</v>
      </c>
    </row>
    <row r="114" spans="1:9" x14ac:dyDescent="0.25">
      <c r="A114" s="4" t="s">
        <v>9</v>
      </c>
      <c r="B114" s="1" t="s">
        <v>2</v>
      </c>
      <c r="C114" s="15">
        <v>2012</v>
      </c>
      <c r="D114" s="2" t="s">
        <v>27</v>
      </c>
      <c r="E114" s="5">
        <v>34240.53</v>
      </c>
      <c r="F114" s="5">
        <v>79.930000000000007</v>
      </c>
      <c r="G114" s="5">
        <v>483.04</v>
      </c>
      <c r="H114" s="5">
        <v>45.37</v>
      </c>
      <c r="I114" s="5">
        <v>12.96</v>
      </c>
    </row>
    <row r="115" spans="1:9" x14ac:dyDescent="0.25">
      <c r="A115" s="2" t="s">
        <v>9</v>
      </c>
      <c r="B115" s="1" t="s">
        <v>2</v>
      </c>
      <c r="C115" s="14">
        <v>2013</v>
      </c>
      <c r="D115" s="2" t="s">
        <v>27</v>
      </c>
      <c r="E115" s="3">
        <v>35474.17</v>
      </c>
      <c r="F115" s="3">
        <v>82.81</v>
      </c>
      <c r="G115" s="3">
        <v>500.42</v>
      </c>
      <c r="H115" s="3">
        <v>47</v>
      </c>
      <c r="I115" s="3">
        <v>13.43</v>
      </c>
    </row>
    <row r="116" spans="1:9" x14ac:dyDescent="0.25">
      <c r="A116" s="4" t="s">
        <v>9</v>
      </c>
      <c r="B116" s="1" t="s">
        <v>2</v>
      </c>
      <c r="C116" s="15">
        <v>2014</v>
      </c>
      <c r="D116" s="2" t="s">
        <v>27</v>
      </c>
      <c r="E116" s="5">
        <v>34871.42</v>
      </c>
      <c r="F116" s="5">
        <v>81.400000000000006</v>
      </c>
      <c r="G116" s="5">
        <v>491.53</v>
      </c>
      <c r="H116" s="5">
        <v>46.2</v>
      </c>
      <c r="I116" s="5">
        <v>13.2</v>
      </c>
    </row>
    <row r="117" spans="1:9" x14ac:dyDescent="0.25">
      <c r="A117" s="2" t="s">
        <v>9</v>
      </c>
      <c r="B117" s="1" t="s">
        <v>2</v>
      </c>
      <c r="C117" s="14">
        <v>2015</v>
      </c>
      <c r="D117" s="2" t="s">
        <v>27</v>
      </c>
      <c r="E117" s="3">
        <v>36518.89</v>
      </c>
      <c r="F117" s="3">
        <v>85.25</v>
      </c>
      <c r="G117" s="3">
        <v>514.89</v>
      </c>
      <c r="H117" s="3">
        <v>48.38</v>
      </c>
      <c r="I117" s="3">
        <v>13.82</v>
      </c>
    </row>
    <row r="118" spans="1:9" x14ac:dyDescent="0.25">
      <c r="A118" s="4" t="s">
        <v>9</v>
      </c>
      <c r="B118" s="1" t="s">
        <v>2</v>
      </c>
      <c r="C118" s="15">
        <v>2016</v>
      </c>
      <c r="D118" s="2" t="s">
        <v>27</v>
      </c>
      <c r="E118" s="5">
        <v>33363.870000000003</v>
      </c>
      <c r="F118" s="5">
        <v>77.88</v>
      </c>
      <c r="G118" s="5">
        <v>470.26</v>
      </c>
      <c r="H118" s="5">
        <v>44.2</v>
      </c>
      <c r="I118" s="5">
        <v>12.63</v>
      </c>
    </row>
    <row r="119" spans="1:9" x14ac:dyDescent="0.25">
      <c r="A119" s="2" t="s">
        <v>9</v>
      </c>
      <c r="B119" s="1" t="s">
        <v>2</v>
      </c>
      <c r="C119" s="14">
        <v>2017</v>
      </c>
      <c r="D119" s="2" t="s">
        <v>27</v>
      </c>
      <c r="E119" s="3">
        <v>26955.62</v>
      </c>
      <c r="F119" s="3">
        <v>62.92</v>
      </c>
      <c r="G119" s="3">
        <v>380.35</v>
      </c>
      <c r="H119" s="3">
        <v>35.71</v>
      </c>
      <c r="I119" s="3">
        <v>10.199999999999999</v>
      </c>
    </row>
    <row r="120" spans="1:9" x14ac:dyDescent="0.25">
      <c r="A120" s="4" t="s">
        <v>9</v>
      </c>
      <c r="B120" s="1" t="s">
        <v>2</v>
      </c>
      <c r="C120" s="15">
        <v>2018</v>
      </c>
      <c r="D120" s="2" t="s">
        <v>27</v>
      </c>
      <c r="E120" s="5">
        <v>26036.7</v>
      </c>
      <c r="F120" s="5">
        <v>60.78</v>
      </c>
      <c r="G120" s="5">
        <v>367.3</v>
      </c>
      <c r="H120" s="5">
        <v>34.5</v>
      </c>
      <c r="I120" s="5">
        <v>9.86</v>
      </c>
    </row>
    <row r="121" spans="1:9" x14ac:dyDescent="0.25">
      <c r="A121" s="2" t="s">
        <v>10</v>
      </c>
      <c r="B121" s="1" t="s">
        <v>2</v>
      </c>
      <c r="C121" s="14">
        <v>2012</v>
      </c>
      <c r="D121" s="2" t="s">
        <v>27</v>
      </c>
      <c r="E121" s="3">
        <v>21227.5</v>
      </c>
      <c r="F121" s="3">
        <v>49.55</v>
      </c>
      <c r="G121" s="3">
        <v>300.35000000000002</v>
      </c>
      <c r="H121" s="3">
        <v>28.12</v>
      </c>
      <c r="I121" s="3">
        <v>8.0399999999999991</v>
      </c>
    </row>
    <row r="122" spans="1:9" x14ac:dyDescent="0.25">
      <c r="A122" s="4" t="s">
        <v>10</v>
      </c>
      <c r="B122" s="1" t="s">
        <v>2</v>
      </c>
      <c r="C122" s="15">
        <v>2013</v>
      </c>
      <c r="D122" s="2" t="s">
        <v>27</v>
      </c>
      <c r="E122" s="5">
        <v>21930.84</v>
      </c>
      <c r="F122" s="5">
        <v>51.2</v>
      </c>
      <c r="G122" s="5">
        <v>310.25</v>
      </c>
      <c r="H122" s="5">
        <v>29.06</v>
      </c>
      <c r="I122" s="5">
        <v>8.3000000000000007</v>
      </c>
    </row>
    <row r="123" spans="1:9" x14ac:dyDescent="0.25">
      <c r="A123" s="2" t="s">
        <v>10</v>
      </c>
      <c r="B123" s="1" t="s">
        <v>2</v>
      </c>
      <c r="C123" s="14">
        <v>2014</v>
      </c>
      <c r="D123" s="2" t="s">
        <v>27</v>
      </c>
      <c r="E123" s="3">
        <v>17789.82</v>
      </c>
      <c r="F123" s="3">
        <v>41.53</v>
      </c>
      <c r="G123" s="3">
        <v>251.34</v>
      </c>
      <c r="H123" s="3">
        <v>23.57</v>
      </c>
      <c r="I123" s="3">
        <v>6.73</v>
      </c>
    </row>
    <row r="124" spans="1:9" x14ac:dyDescent="0.25">
      <c r="A124" s="4" t="s">
        <v>10</v>
      </c>
      <c r="B124" s="1" t="s">
        <v>2</v>
      </c>
      <c r="C124" s="15">
        <v>2015</v>
      </c>
      <c r="D124" s="2" t="s">
        <v>27</v>
      </c>
      <c r="E124" s="5">
        <v>16615.37</v>
      </c>
      <c r="F124" s="5">
        <v>38.79</v>
      </c>
      <c r="G124" s="5">
        <v>234.86</v>
      </c>
      <c r="H124" s="5">
        <v>22.01</v>
      </c>
      <c r="I124" s="5">
        <v>6.29</v>
      </c>
    </row>
    <row r="125" spans="1:9" x14ac:dyDescent="0.25">
      <c r="A125" s="2" t="s">
        <v>10</v>
      </c>
      <c r="B125" s="1" t="s">
        <v>2</v>
      </c>
      <c r="C125" s="14">
        <v>2016</v>
      </c>
      <c r="D125" s="2" t="s">
        <v>27</v>
      </c>
      <c r="E125" s="3">
        <v>13610.43</v>
      </c>
      <c r="F125" s="3">
        <v>31.77</v>
      </c>
      <c r="G125" s="3">
        <v>192.35</v>
      </c>
      <c r="H125" s="3">
        <v>18.03</v>
      </c>
      <c r="I125" s="3">
        <v>5.15</v>
      </c>
    </row>
    <row r="126" spans="1:9" x14ac:dyDescent="0.25">
      <c r="A126" s="4" t="s">
        <v>10</v>
      </c>
      <c r="B126" s="1" t="s">
        <v>2</v>
      </c>
      <c r="C126" s="15">
        <v>2017</v>
      </c>
      <c r="D126" s="2" t="s">
        <v>27</v>
      </c>
      <c r="E126" s="5">
        <v>12774.25</v>
      </c>
      <c r="F126" s="5">
        <v>29.82</v>
      </c>
      <c r="G126" s="5">
        <v>180.53</v>
      </c>
      <c r="H126" s="5">
        <v>16.920000000000002</v>
      </c>
      <c r="I126" s="5">
        <v>4.84</v>
      </c>
    </row>
    <row r="127" spans="1:9" x14ac:dyDescent="0.25">
      <c r="A127" s="2" t="s">
        <v>10</v>
      </c>
      <c r="B127" s="1" t="s">
        <v>2</v>
      </c>
      <c r="C127" s="14">
        <v>2018</v>
      </c>
      <c r="D127" s="2" t="s">
        <v>27</v>
      </c>
      <c r="E127" s="3">
        <v>10270.549999999999</v>
      </c>
      <c r="F127" s="3">
        <v>23.98</v>
      </c>
      <c r="G127" s="3">
        <v>145.06</v>
      </c>
      <c r="H127" s="3">
        <v>13.61</v>
      </c>
      <c r="I127" s="3">
        <v>3.89</v>
      </c>
    </row>
    <row r="128" spans="1:9" ht="26.25" x14ac:dyDescent="0.25">
      <c r="A128" s="4" t="s">
        <v>11</v>
      </c>
      <c r="B128" s="1" t="s">
        <v>2</v>
      </c>
      <c r="C128" s="15">
        <v>2012</v>
      </c>
      <c r="D128" s="2" t="s">
        <v>27</v>
      </c>
      <c r="E128" s="5">
        <v>276270.3</v>
      </c>
      <c r="F128" s="5">
        <v>644.91999999999996</v>
      </c>
      <c r="G128" s="5">
        <v>3908.79</v>
      </c>
      <c r="H128" s="5">
        <v>366.04</v>
      </c>
      <c r="I128" s="5">
        <v>104.58</v>
      </c>
    </row>
    <row r="129" spans="1:9" ht="26.25" x14ac:dyDescent="0.25">
      <c r="A129" s="2" t="s">
        <v>11</v>
      </c>
      <c r="B129" s="1" t="s">
        <v>2</v>
      </c>
      <c r="C129" s="14">
        <v>2013</v>
      </c>
      <c r="D129" s="2" t="s">
        <v>27</v>
      </c>
      <c r="E129" s="3">
        <v>262992.15000000002</v>
      </c>
      <c r="F129" s="3">
        <v>613.91999999999996</v>
      </c>
      <c r="G129" s="3">
        <v>3721.16</v>
      </c>
      <c r="H129" s="3">
        <v>348.44</v>
      </c>
      <c r="I129" s="3">
        <v>99.56</v>
      </c>
    </row>
    <row r="130" spans="1:9" ht="26.25" x14ac:dyDescent="0.25">
      <c r="A130" s="4" t="s">
        <v>11</v>
      </c>
      <c r="B130" s="1" t="s">
        <v>2</v>
      </c>
      <c r="C130" s="15">
        <v>2014</v>
      </c>
      <c r="D130" s="2" t="s">
        <v>27</v>
      </c>
      <c r="E130" s="5">
        <v>269567.27</v>
      </c>
      <c r="F130" s="5">
        <v>629.27</v>
      </c>
      <c r="G130" s="5">
        <v>3813.62</v>
      </c>
      <c r="H130" s="5">
        <v>357.16</v>
      </c>
      <c r="I130" s="5">
        <v>102.04</v>
      </c>
    </row>
    <row r="131" spans="1:9" ht="26.25" x14ac:dyDescent="0.25">
      <c r="A131" s="2" t="s">
        <v>11</v>
      </c>
      <c r="B131" s="1" t="s">
        <v>2</v>
      </c>
      <c r="C131" s="14">
        <v>2015</v>
      </c>
      <c r="D131" s="2" t="s">
        <v>27</v>
      </c>
      <c r="E131" s="3">
        <v>267511.25</v>
      </c>
      <c r="F131" s="3">
        <v>624.47</v>
      </c>
      <c r="G131" s="3">
        <v>3784.16</v>
      </c>
      <c r="H131" s="3">
        <v>354.43</v>
      </c>
      <c r="I131" s="3">
        <v>101.27</v>
      </c>
    </row>
    <row r="132" spans="1:9" ht="26.25" x14ac:dyDescent="0.25">
      <c r="A132" s="4" t="s">
        <v>11</v>
      </c>
      <c r="B132" s="1" t="s">
        <v>2</v>
      </c>
      <c r="C132" s="15">
        <v>2016</v>
      </c>
      <c r="D132" s="2" t="s">
        <v>27</v>
      </c>
      <c r="E132" s="5">
        <v>292033.71999999997</v>
      </c>
      <c r="F132" s="5">
        <v>681.72</v>
      </c>
      <c r="G132" s="5">
        <v>4131.97</v>
      </c>
      <c r="H132" s="5">
        <v>386.92</v>
      </c>
      <c r="I132" s="5">
        <v>110.55</v>
      </c>
    </row>
    <row r="133" spans="1:9" ht="26.25" x14ac:dyDescent="0.25">
      <c r="A133" s="2" t="s">
        <v>11</v>
      </c>
      <c r="B133" s="1" t="s">
        <v>2</v>
      </c>
      <c r="C133" s="14">
        <v>2017</v>
      </c>
      <c r="D133" s="2" t="s">
        <v>27</v>
      </c>
      <c r="E133" s="3">
        <v>297087.58</v>
      </c>
      <c r="F133" s="3">
        <v>693.52</v>
      </c>
      <c r="G133" s="3">
        <v>4202.97</v>
      </c>
      <c r="H133" s="3">
        <v>393.62</v>
      </c>
      <c r="I133" s="3">
        <v>112.46</v>
      </c>
    </row>
    <row r="134" spans="1:9" ht="26.25" x14ac:dyDescent="0.25">
      <c r="A134" s="4" t="s">
        <v>11</v>
      </c>
      <c r="B134" s="1" t="s">
        <v>2</v>
      </c>
      <c r="C134" s="15">
        <v>2018</v>
      </c>
      <c r="D134" s="2" t="s">
        <v>27</v>
      </c>
      <c r="E134" s="5">
        <v>297544.18</v>
      </c>
      <c r="F134" s="5">
        <v>694.58</v>
      </c>
      <c r="G134" s="5">
        <v>4209.18</v>
      </c>
      <c r="H134" s="5">
        <v>394.22</v>
      </c>
      <c r="I134" s="5">
        <v>112.64</v>
      </c>
    </row>
    <row r="135" spans="1:9" ht="26.25" x14ac:dyDescent="0.25">
      <c r="A135" s="2" t="s">
        <v>12</v>
      </c>
      <c r="B135" s="1" t="s">
        <v>2</v>
      </c>
      <c r="C135" s="14">
        <v>2012</v>
      </c>
      <c r="D135" s="2" t="s">
        <v>27</v>
      </c>
      <c r="E135" s="3">
        <v>1588.97</v>
      </c>
      <c r="F135" s="3">
        <v>3.71</v>
      </c>
      <c r="G135" s="3">
        <v>22.45</v>
      </c>
      <c r="H135" s="3">
        <v>2.11</v>
      </c>
      <c r="I135" s="3">
        <v>0.6</v>
      </c>
    </row>
    <row r="136" spans="1:9" ht="26.25" x14ac:dyDescent="0.25">
      <c r="A136" s="4" t="s">
        <v>12</v>
      </c>
      <c r="B136" s="1" t="s">
        <v>2</v>
      </c>
      <c r="C136" s="15">
        <v>2013</v>
      </c>
      <c r="D136" s="2" t="s">
        <v>27</v>
      </c>
      <c r="E136" s="5">
        <v>1186.1400000000001</v>
      </c>
      <c r="F136" s="5">
        <v>2.77</v>
      </c>
      <c r="G136" s="5">
        <v>16.739999999999998</v>
      </c>
      <c r="H136" s="5">
        <v>1.57</v>
      </c>
      <c r="I136" s="5">
        <v>0.45</v>
      </c>
    </row>
    <row r="137" spans="1:9" ht="26.25" x14ac:dyDescent="0.25">
      <c r="A137" s="2" t="s">
        <v>12</v>
      </c>
      <c r="B137" s="1" t="s">
        <v>2</v>
      </c>
      <c r="C137" s="14">
        <v>2014</v>
      </c>
      <c r="D137" s="2" t="s">
        <v>27</v>
      </c>
      <c r="E137" s="3">
        <v>687.39</v>
      </c>
      <c r="F137" s="3">
        <v>1.6</v>
      </c>
      <c r="G137" s="3">
        <v>9.74</v>
      </c>
      <c r="H137" s="3">
        <v>0.91</v>
      </c>
      <c r="I137" s="3">
        <v>0.26</v>
      </c>
    </row>
    <row r="138" spans="1:9" ht="26.25" x14ac:dyDescent="0.25">
      <c r="A138" s="4" t="s">
        <v>12</v>
      </c>
      <c r="B138" s="1" t="s">
        <v>2</v>
      </c>
      <c r="C138" s="15">
        <v>2015</v>
      </c>
      <c r="D138" s="2" t="s">
        <v>27</v>
      </c>
      <c r="E138" s="5">
        <v>358.05</v>
      </c>
      <c r="F138" s="5">
        <v>0.84</v>
      </c>
      <c r="G138" s="5">
        <v>5.05</v>
      </c>
      <c r="H138" s="5">
        <v>0.47</v>
      </c>
      <c r="I138" s="5">
        <v>0.14000000000000001</v>
      </c>
    </row>
    <row r="139" spans="1:9" ht="26.25" x14ac:dyDescent="0.25">
      <c r="A139" s="2" t="s">
        <v>12</v>
      </c>
      <c r="B139" s="1" t="s">
        <v>2</v>
      </c>
      <c r="C139" s="14">
        <v>2016</v>
      </c>
      <c r="D139" s="2" t="s">
        <v>27</v>
      </c>
      <c r="E139" s="3">
        <v>489.4</v>
      </c>
      <c r="F139" s="3">
        <v>1.1399999999999999</v>
      </c>
      <c r="G139" s="3">
        <v>6.93</v>
      </c>
      <c r="H139" s="3">
        <v>0.65</v>
      </c>
      <c r="I139" s="3">
        <v>0.19</v>
      </c>
    </row>
    <row r="140" spans="1:9" ht="26.25" x14ac:dyDescent="0.25">
      <c r="A140" s="4" t="s">
        <v>12</v>
      </c>
      <c r="B140" s="1" t="s">
        <v>2</v>
      </c>
      <c r="C140" s="15">
        <v>2017</v>
      </c>
      <c r="D140" s="2" t="s">
        <v>27</v>
      </c>
      <c r="E140" s="5">
        <v>3852.01</v>
      </c>
      <c r="F140" s="5">
        <v>8.99</v>
      </c>
      <c r="G140" s="5">
        <v>54.52</v>
      </c>
      <c r="H140" s="5">
        <v>5.0999999999999996</v>
      </c>
      <c r="I140" s="5">
        <v>1.46</v>
      </c>
    </row>
    <row r="141" spans="1:9" ht="26.25" x14ac:dyDescent="0.25">
      <c r="A141" s="2" t="s">
        <v>12</v>
      </c>
      <c r="B141" s="1" t="s">
        <v>2</v>
      </c>
      <c r="C141" s="14">
        <v>2018</v>
      </c>
      <c r="D141" s="2" t="s">
        <v>27</v>
      </c>
      <c r="E141" s="3">
        <v>1038.79</v>
      </c>
      <c r="F141" s="3">
        <v>2.42</v>
      </c>
      <c r="G141" s="3">
        <v>14.69</v>
      </c>
      <c r="H141" s="3">
        <v>1.38</v>
      </c>
      <c r="I141" s="3">
        <v>0.39</v>
      </c>
    </row>
    <row r="142" spans="1:9" ht="26.25" x14ac:dyDescent="0.25">
      <c r="A142" s="4" t="s">
        <v>13</v>
      </c>
      <c r="B142" s="1" t="s">
        <v>2</v>
      </c>
      <c r="C142" s="15">
        <v>2012</v>
      </c>
      <c r="D142" s="2" t="s">
        <v>27</v>
      </c>
      <c r="E142" s="5">
        <v>12611.55</v>
      </c>
      <c r="F142" s="5">
        <v>29.44</v>
      </c>
      <c r="G142" s="5">
        <v>178.49</v>
      </c>
      <c r="H142" s="5">
        <v>16.71</v>
      </c>
      <c r="I142" s="5">
        <v>4.7699999999999996</v>
      </c>
    </row>
    <row r="143" spans="1:9" ht="26.25" x14ac:dyDescent="0.25">
      <c r="A143" s="2" t="s">
        <v>13</v>
      </c>
      <c r="B143" s="1" t="s">
        <v>2</v>
      </c>
      <c r="C143" s="14">
        <v>2013</v>
      </c>
      <c r="D143" s="2" t="s">
        <v>27</v>
      </c>
      <c r="E143" s="3">
        <v>9705.92</v>
      </c>
      <c r="F143" s="3">
        <v>22.66</v>
      </c>
      <c r="G143" s="3">
        <v>137.32</v>
      </c>
      <c r="H143" s="3">
        <v>12.86</v>
      </c>
      <c r="I143" s="3">
        <v>3.67</v>
      </c>
    </row>
    <row r="144" spans="1:9" ht="26.25" x14ac:dyDescent="0.25">
      <c r="A144" s="4" t="s">
        <v>13</v>
      </c>
      <c r="B144" s="1" t="s">
        <v>2</v>
      </c>
      <c r="C144" s="15">
        <v>2014</v>
      </c>
      <c r="D144" s="2" t="s">
        <v>27</v>
      </c>
      <c r="E144" s="5">
        <v>8530.7900000000009</v>
      </c>
      <c r="F144" s="5">
        <v>19.91</v>
      </c>
      <c r="G144" s="5">
        <v>120.78</v>
      </c>
      <c r="H144" s="5">
        <v>11.3</v>
      </c>
      <c r="I144" s="5">
        <v>3.23</v>
      </c>
    </row>
    <row r="145" spans="1:9" ht="26.25" x14ac:dyDescent="0.25">
      <c r="A145" s="2" t="s">
        <v>13</v>
      </c>
      <c r="B145" s="1" t="s">
        <v>2</v>
      </c>
      <c r="C145" s="14">
        <v>2015</v>
      </c>
      <c r="D145" s="2" t="s">
        <v>27</v>
      </c>
      <c r="E145" s="3">
        <v>6286.99</v>
      </c>
      <c r="F145" s="3">
        <v>14.68</v>
      </c>
      <c r="G145" s="3">
        <v>89.03</v>
      </c>
      <c r="H145" s="3">
        <v>8.33</v>
      </c>
      <c r="I145" s="3">
        <v>2.38</v>
      </c>
    </row>
    <row r="146" spans="1:9" ht="26.25" x14ac:dyDescent="0.25">
      <c r="A146" s="4" t="s">
        <v>13</v>
      </c>
      <c r="B146" s="1" t="s">
        <v>2</v>
      </c>
      <c r="C146" s="15">
        <v>2016</v>
      </c>
      <c r="D146" s="2" t="s">
        <v>27</v>
      </c>
      <c r="E146" s="5">
        <v>5341.61</v>
      </c>
      <c r="F146" s="5">
        <v>12.47</v>
      </c>
      <c r="G146" s="5">
        <v>75.67</v>
      </c>
      <c r="H146" s="5">
        <v>7.08</v>
      </c>
      <c r="I146" s="5">
        <v>2.02</v>
      </c>
    </row>
    <row r="147" spans="1:9" ht="26.25" x14ac:dyDescent="0.25">
      <c r="A147" s="2" t="s">
        <v>13</v>
      </c>
      <c r="B147" s="1" t="s">
        <v>2</v>
      </c>
      <c r="C147" s="14">
        <v>2017</v>
      </c>
      <c r="D147" s="2" t="s">
        <v>27</v>
      </c>
      <c r="E147" s="3">
        <v>6095.92</v>
      </c>
      <c r="F147" s="3">
        <v>14.23</v>
      </c>
      <c r="G147" s="3">
        <v>86.22</v>
      </c>
      <c r="H147" s="3">
        <v>8.08</v>
      </c>
      <c r="I147" s="3">
        <v>2.31</v>
      </c>
    </row>
    <row r="148" spans="1:9" ht="26.25" x14ac:dyDescent="0.25">
      <c r="A148" s="4" t="s">
        <v>13</v>
      </c>
      <c r="B148" s="1" t="s">
        <v>2</v>
      </c>
      <c r="C148" s="15">
        <v>2018</v>
      </c>
      <c r="D148" s="2" t="s">
        <v>27</v>
      </c>
      <c r="E148" s="5">
        <v>6362.07</v>
      </c>
      <c r="F148" s="5">
        <v>14.85</v>
      </c>
      <c r="G148" s="5">
        <v>89.98</v>
      </c>
      <c r="H148" s="5">
        <v>8.43</v>
      </c>
      <c r="I148" s="5">
        <v>2.41</v>
      </c>
    </row>
    <row r="149" spans="1:9" ht="26.25" x14ac:dyDescent="0.25">
      <c r="A149" s="2" t="s">
        <v>14</v>
      </c>
      <c r="B149" s="1" t="s">
        <v>2</v>
      </c>
      <c r="C149" s="14">
        <v>2012</v>
      </c>
      <c r="D149" s="2" t="s">
        <v>27</v>
      </c>
      <c r="E149" s="3">
        <v>31914.69</v>
      </c>
      <c r="F149" s="3">
        <v>74.5</v>
      </c>
      <c r="G149" s="3">
        <v>450.97</v>
      </c>
      <c r="H149" s="3">
        <v>42.28</v>
      </c>
      <c r="I149" s="3">
        <v>12.08</v>
      </c>
    </row>
    <row r="150" spans="1:9" ht="26.25" x14ac:dyDescent="0.25">
      <c r="A150" s="4" t="s">
        <v>14</v>
      </c>
      <c r="B150" s="1" t="s">
        <v>2</v>
      </c>
      <c r="C150" s="15">
        <v>2013</v>
      </c>
      <c r="D150" s="2" t="s">
        <v>27</v>
      </c>
      <c r="E150" s="5">
        <v>29756.42</v>
      </c>
      <c r="F150" s="5">
        <v>69.459999999999994</v>
      </c>
      <c r="G150" s="5">
        <v>420.68</v>
      </c>
      <c r="H150" s="5">
        <v>39.42</v>
      </c>
      <c r="I150" s="5">
        <v>11.26</v>
      </c>
    </row>
    <row r="151" spans="1:9" ht="26.25" x14ac:dyDescent="0.25">
      <c r="A151" s="2" t="s">
        <v>14</v>
      </c>
      <c r="B151" s="1" t="s">
        <v>2</v>
      </c>
      <c r="C151" s="14">
        <v>2014</v>
      </c>
      <c r="D151" s="2" t="s">
        <v>27</v>
      </c>
      <c r="E151" s="3">
        <v>31890.66</v>
      </c>
      <c r="F151" s="3">
        <v>74.45</v>
      </c>
      <c r="G151" s="3">
        <v>450.72</v>
      </c>
      <c r="H151" s="3">
        <v>42.25</v>
      </c>
      <c r="I151" s="3">
        <v>12.07</v>
      </c>
    </row>
    <row r="152" spans="1:9" ht="26.25" x14ac:dyDescent="0.25">
      <c r="A152" s="4" t="s">
        <v>14</v>
      </c>
      <c r="B152" s="1" t="s">
        <v>2</v>
      </c>
      <c r="C152" s="15">
        <v>2015</v>
      </c>
      <c r="D152" s="2" t="s">
        <v>27</v>
      </c>
      <c r="E152" s="5">
        <v>30885.78</v>
      </c>
      <c r="F152" s="5">
        <v>72.099999999999994</v>
      </c>
      <c r="G152" s="5">
        <v>436.58</v>
      </c>
      <c r="H152" s="5">
        <v>40.92</v>
      </c>
      <c r="I152" s="5">
        <v>11.69</v>
      </c>
    </row>
    <row r="153" spans="1:9" ht="26.25" x14ac:dyDescent="0.25">
      <c r="A153" s="2" t="s">
        <v>14</v>
      </c>
      <c r="B153" s="1" t="s">
        <v>2</v>
      </c>
      <c r="C153" s="14">
        <v>2016</v>
      </c>
      <c r="D153" s="2" t="s">
        <v>27</v>
      </c>
      <c r="E153" s="3">
        <v>29981.25</v>
      </c>
      <c r="F153" s="3">
        <v>69.989999999999995</v>
      </c>
      <c r="G153" s="3">
        <v>423.84</v>
      </c>
      <c r="H153" s="3">
        <v>39.72</v>
      </c>
      <c r="I153" s="3">
        <v>11.35</v>
      </c>
    </row>
    <row r="154" spans="1:9" ht="26.25" x14ac:dyDescent="0.25">
      <c r="A154" s="4" t="s">
        <v>14</v>
      </c>
      <c r="B154" s="1" t="s">
        <v>2</v>
      </c>
      <c r="C154" s="15">
        <v>2017</v>
      </c>
      <c r="D154" s="2" t="s">
        <v>27</v>
      </c>
      <c r="E154" s="5">
        <v>31292.69</v>
      </c>
      <c r="F154" s="5">
        <v>73.05</v>
      </c>
      <c r="G154" s="5">
        <v>442.44</v>
      </c>
      <c r="H154" s="5">
        <v>41.46</v>
      </c>
      <c r="I154" s="5">
        <v>11.85</v>
      </c>
    </row>
    <row r="155" spans="1:9" ht="26.25" x14ac:dyDescent="0.25">
      <c r="A155" s="2" t="s">
        <v>14</v>
      </c>
      <c r="B155" s="1" t="s">
        <v>2</v>
      </c>
      <c r="C155" s="14">
        <v>2018</v>
      </c>
      <c r="D155" s="2" t="s">
        <v>27</v>
      </c>
      <c r="E155" s="3">
        <v>30810.799999999999</v>
      </c>
      <c r="F155" s="3">
        <v>71.92</v>
      </c>
      <c r="G155" s="3">
        <v>435.52</v>
      </c>
      <c r="H155" s="3">
        <v>40.82</v>
      </c>
      <c r="I155" s="3">
        <v>11.66</v>
      </c>
    </row>
    <row r="156" spans="1:9" ht="26.25" x14ac:dyDescent="0.25">
      <c r="A156" s="4" t="s">
        <v>15</v>
      </c>
      <c r="B156" s="1" t="s">
        <v>2</v>
      </c>
      <c r="C156" s="15">
        <v>2012</v>
      </c>
      <c r="D156" s="2" t="s">
        <v>27</v>
      </c>
      <c r="E156" s="5">
        <v>300637.40999999997</v>
      </c>
      <c r="F156" s="5">
        <v>701.8</v>
      </c>
      <c r="G156" s="5">
        <v>4220.2700000000004</v>
      </c>
      <c r="H156" s="5">
        <v>170.71</v>
      </c>
      <c r="I156" s="5">
        <v>113.81</v>
      </c>
    </row>
    <row r="157" spans="1:9" ht="26.25" x14ac:dyDescent="0.25">
      <c r="A157" s="2" t="s">
        <v>15</v>
      </c>
      <c r="B157" s="1" t="s">
        <v>2</v>
      </c>
      <c r="C157" s="14">
        <v>2013</v>
      </c>
      <c r="D157" s="2" t="s">
        <v>27</v>
      </c>
      <c r="E157" s="3">
        <v>335047.71000000002</v>
      </c>
      <c r="F157" s="3">
        <v>782.13</v>
      </c>
      <c r="G157" s="3">
        <v>4709.92</v>
      </c>
      <c r="H157" s="3">
        <v>190.25</v>
      </c>
      <c r="I157" s="3">
        <v>126.83</v>
      </c>
    </row>
    <row r="158" spans="1:9" ht="26.25" x14ac:dyDescent="0.25">
      <c r="A158" s="4" t="s">
        <v>15</v>
      </c>
      <c r="B158" s="1" t="s">
        <v>2</v>
      </c>
      <c r="C158" s="15">
        <v>2014</v>
      </c>
      <c r="D158" s="2" t="s">
        <v>27</v>
      </c>
      <c r="E158" s="5">
        <v>460849.64</v>
      </c>
      <c r="F158" s="5">
        <v>1075.8</v>
      </c>
      <c r="G158" s="5">
        <v>6481.12</v>
      </c>
      <c r="H158" s="5">
        <v>261.68</v>
      </c>
      <c r="I158" s="5">
        <v>174.45</v>
      </c>
    </row>
    <row r="159" spans="1:9" ht="26.25" x14ac:dyDescent="0.25">
      <c r="A159" s="2" t="s">
        <v>15</v>
      </c>
      <c r="B159" s="1" t="s">
        <v>2</v>
      </c>
      <c r="C159" s="14">
        <v>2015</v>
      </c>
      <c r="D159" s="2" t="s">
        <v>27</v>
      </c>
      <c r="E159" s="3">
        <v>467083.5</v>
      </c>
      <c r="F159" s="3">
        <v>1090.3499999999999</v>
      </c>
      <c r="G159" s="3">
        <v>6562.42</v>
      </c>
      <c r="H159" s="3">
        <v>265.22000000000003</v>
      </c>
      <c r="I159" s="3">
        <v>176.81</v>
      </c>
    </row>
    <row r="160" spans="1:9" ht="26.25" x14ac:dyDescent="0.25">
      <c r="A160" s="4" t="s">
        <v>15</v>
      </c>
      <c r="B160" s="1" t="s">
        <v>2</v>
      </c>
      <c r="C160" s="15">
        <v>2016</v>
      </c>
      <c r="D160" s="2" t="s">
        <v>27</v>
      </c>
      <c r="E160" s="5">
        <v>347699.69</v>
      </c>
      <c r="F160" s="5">
        <v>811.66</v>
      </c>
      <c r="G160" s="5">
        <v>4893.8500000000004</v>
      </c>
      <c r="H160" s="5">
        <v>197.43</v>
      </c>
      <c r="I160" s="5">
        <v>131.62</v>
      </c>
    </row>
    <row r="161" spans="1:9" ht="26.25" x14ac:dyDescent="0.25">
      <c r="A161" s="2" t="s">
        <v>15</v>
      </c>
      <c r="B161" s="1" t="s">
        <v>2</v>
      </c>
      <c r="C161" s="14">
        <v>2017</v>
      </c>
      <c r="D161" s="2" t="s">
        <v>27</v>
      </c>
      <c r="E161" s="3">
        <v>300074.21000000002</v>
      </c>
      <c r="F161" s="3">
        <v>700.49</v>
      </c>
      <c r="G161" s="3">
        <v>4225.1400000000003</v>
      </c>
      <c r="H161" s="3">
        <v>170.39</v>
      </c>
      <c r="I161" s="3">
        <v>113.59</v>
      </c>
    </row>
    <row r="162" spans="1:9" ht="26.25" x14ac:dyDescent="0.25">
      <c r="A162" s="4" t="s">
        <v>15</v>
      </c>
      <c r="B162" s="1" t="s">
        <v>2</v>
      </c>
      <c r="C162" s="15">
        <v>2018</v>
      </c>
      <c r="D162" s="2" t="s">
        <v>27</v>
      </c>
      <c r="E162" s="5">
        <v>310765.53000000003</v>
      </c>
      <c r="F162" s="5">
        <v>725.45</v>
      </c>
      <c r="G162" s="5">
        <v>4376.18</v>
      </c>
      <c r="H162" s="5">
        <v>176.46</v>
      </c>
      <c r="I162" s="5">
        <v>117.64</v>
      </c>
    </row>
    <row r="163" spans="1:9" ht="39" x14ac:dyDescent="0.25">
      <c r="A163" s="2" t="s">
        <v>16</v>
      </c>
      <c r="B163" s="1" t="s">
        <v>2</v>
      </c>
      <c r="C163" s="14">
        <v>2012</v>
      </c>
      <c r="D163" s="2" t="s">
        <v>27</v>
      </c>
      <c r="E163" s="3">
        <v>19765.419999999998</v>
      </c>
      <c r="F163" s="3">
        <v>46.14</v>
      </c>
      <c r="G163" s="3">
        <v>277.31</v>
      </c>
      <c r="H163" s="3">
        <v>11.22</v>
      </c>
      <c r="I163" s="3">
        <v>7.48</v>
      </c>
    </row>
    <row r="164" spans="1:9" ht="39" x14ac:dyDescent="0.25">
      <c r="A164" s="4" t="s">
        <v>16</v>
      </c>
      <c r="B164" s="1" t="s">
        <v>2</v>
      </c>
      <c r="C164" s="15">
        <v>2013</v>
      </c>
      <c r="D164" s="2" t="s">
        <v>27</v>
      </c>
      <c r="E164" s="5">
        <v>27681.71</v>
      </c>
      <c r="F164" s="5">
        <v>64.62</v>
      </c>
      <c r="G164" s="5">
        <v>387.79</v>
      </c>
      <c r="H164" s="5">
        <v>15.72</v>
      </c>
      <c r="I164" s="5">
        <v>10.48</v>
      </c>
    </row>
    <row r="165" spans="1:9" ht="39" x14ac:dyDescent="0.25">
      <c r="A165" s="2" t="s">
        <v>16</v>
      </c>
      <c r="B165" s="1" t="s">
        <v>2</v>
      </c>
      <c r="C165" s="14">
        <v>2014</v>
      </c>
      <c r="D165" s="2" t="s">
        <v>27</v>
      </c>
      <c r="E165" s="3">
        <v>30838.82</v>
      </c>
      <c r="F165" s="3">
        <v>71.989999999999995</v>
      </c>
      <c r="G165" s="3">
        <v>432.3</v>
      </c>
      <c r="H165" s="3">
        <v>17.510000000000002</v>
      </c>
      <c r="I165" s="3">
        <v>11.67</v>
      </c>
    </row>
    <row r="166" spans="1:9" ht="39" x14ac:dyDescent="0.25">
      <c r="A166" s="4" t="s">
        <v>16</v>
      </c>
      <c r="B166" s="1" t="s">
        <v>2</v>
      </c>
      <c r="C166" s="15">
        <v>2015</v>
      </c>
      <c r="D166" s="2" t="s">
        <v>27</v>
      </c>
      <c r="E166" s="5">
        <v>33004.379999999997</v>
      </c>
      <c r="F166" s="5">
        <v>77.040000000000006</v>
      </c>
      <c r="G166" s="5">
        <v>461.71</v>
      </c>
      <c r="H166" s="5">
        <v>18.739999999999998</v>
      </c>
      <c r="I166" s="5">
        <v>12.49</v>
      </c>
    </row>
    <row r="167" spans="1:9" ht="39" x14ac:dyDescent="0.25">
      <c r="A167" s="2" t="s">
        <v>16</v>
      </c>
      <c r="B167" s="1" t="s">
        <v>2</v>
      </c>
      <c r="C167" s="14">
        <v>2016</v>
      </c>
      <c r="D167" s="2" t="s">
        <v>27</v>
      </c>
      <c r="E167" s="3">
        <v>33476.28</v>
      </c>
      <c r="F167" s="3">
        <v>78.150000000000006</v>
      </c>
      <c r="G167" s="3">
        <v>469.88</v>
      </c>
      <c r="H167" s="3">
        <v>19.010000000000002</v>
      </c>
      <c r="I167" s="3">
        <v>12.67</v>
      </c>
    </row>
    <row r="168" spans="1:9" ht="39" x14ac:dyDescent="0.25">
      <c r="A168" s="4" t="s">
        <v>16</v>
      </c>
      <c r="B168" s="1" t="s">
        <v>2</v>
      </c>
      <c r="C168" s="15">
        <v>2017</v>
      </c>
      <c r="D168" s="2" t="s">
        <v>27</v>
      </c>
      <c r="E168" s="5">
        <v>31222.54</v>
      </c>
      <c r="F168" s="5">
        <v>72.89</v>
      </c>
      <c r="G168" s="5">
        <v>438.51</v>
      </c>
      <c r="H168" s="5">
        <v>17.73</v>
      </c>
      <c r="I168" s="5">
        <v>11.82</v>
      </c>
    </row>
    <row r="169" spans="1:9" ht="39" x14ac:dyDescent="0.25">
      <c r="A169" s="2" t="s">
        <v>16</v>
      </c>
      <c r="B169" s="1" t="s">
        <v>2</v>
      </c>
      <c r="C169" s="14">
        <v>2018</v>
      </c>
      <c r="D169" s="2" t="s">
        <v>27</v>
      </c>
      <c r="E169" s="3">
        <v>29918.83</v>
      </c>
      <c r="F169" s="3">
        <v>69.84</v>
      </c>
      <c r="G169" s="3">
        <v>420.15</v>
      </c>
      <c r="H169" s="3">
        <v>16.989999999999998</v>
      </c>
      <c r="I169" s="3">
        <v>11.33</v>
      </c>
    </row>
    <row r="170" spans="1:9" ht="26.25" x14ac:dyDescent="0.25">
      <c r="A170" s="4" t="s">
        <v>17</v>
      </c>
      <c r="B170" s="1" t="s">
        <v>2</v>
      </c>
      <c r="C170" s="15">
        <v>2012</v>
      </c>
      <c r="D170" s="2" t="s">
        <v>27</v>
      </c>
      <c r="E170" s="5">
        <v>63795.49</v>
      </c>
      <c r="F170" s="5">
        <v>148.91999999999999</v>
      </c>
      <c r="G170" s="5">
        <v>892.83</v>
      </c>
      <c r="H170" s="5">
        <v>36.22</v>
      </c>
      <c r="I170" s="5">
        <v>24.15</v>
      </c>
    </row>
    <row r="171" spans="1:9" ht="26.25" x14ac:dyDescent="0.25">
      <c r="A171" s="2" t="s">
        <v>17</v>
      </c>
      <c r="B171" s="1" t="s">
        <v>2</v>
      </c>
      <c r="C171" s="14">
        <v>2013</v>
      </c>
      <c r="D171" s="2" t="s">
        <v>27</v>
      </c>
      <c r="E171" s="3">
        <v>60950.7</v>
      </c>
      <c r="F171" s="3">
        <v>142.28</v>
      </c>
      <c r="G171" s="3">
        <v>852.4</v>
      </c>
      <c r="H171" s="3">
        <v>34.61</v>
      </c>
      <c r="I171" s="3">
        <v>23.07</v>
      </c>
    </row>
    <row r="172" spans="1:9" ht="26.25" x14ac:dyDescent="0.25">
      <c r="A172" s="4" t="s">
        <v>17</v>
      </c>
      <c r="B172" s="1" t="s">
        <v>2</v>
      </c>
      <c r="C172" s="15">
        <v>2014</v>
      </c>
      <c r="D172" s="2" t="s">
        <v>27</v>
      </c>
      <c r="E172" s="5">
        <v>70907.16</v>
      </c>
      <c r="F172" s="5">
        <v>165.52</v>
      </c>
      <c r="G172" s="5">
        <v>992.73</v>
      </c>
      <c r="H172" s="5">
        <v>40.26</v>
      </c>
      <c r="I172" s="5">
        <v>26.84</v>
      </c>
    </row>
    <row r="173" spans="1:9" ht="26.25" x14ac:dyDescent="0.25">
      <c r="A173" s="2" t="s">
        <v>17</v>
      </c>
      <c r="B173" s="1" t="s">
        <v>2</v>
      </c>
      <c r="C173" s="14">
        <v>2015</v>
      </c>
      <c r="D173" s="2" t="s">
        <v>27</v>
      </c>
      <c r="E173" s="3">
        <v>80489.52</v>
      </c>
      <c r="F173" s="3">
        <v>187.89</v>
      </c>
      <c r="G173" s="3">
        <v>1125.8699999999999</v>
      </c>
      <c r="H173" s="3">
        <v>45.7</v>
      </c>
      <c r="I173" s="3">
        <v>30.47</v>
      </c>
    </row>
    <row r="174" spans="1:9" ht="26.25" x14ac:dyDescent="0.25">
      <c r="A174" s="4" t="s">
        <v>17</v>
      </c>
      <c r="B174" s="1" t="s">
        <v>2</v>
      </c>
      <c r="C174" s="15">
        <v>2016</v>
      </c>
      <c r="D174" s="2" t="s">
        <v>27</v>
      </c>
      <c r="E174" s="5">
        <v>80125.83</v>
      </c>
      <c r="F174" s="5">
        <v>187.04</v>
      </c>
      <c r="G174" s="5">
        <v>1120.56</v>
      </c>
      <c r="H174" s="5">
        <v>45.5</v>
      </c>
      <c r="I174" s="5">
        <v>30.33</v>
      </c>
    </row>
    <row r="175" spans="1:9" ht="26.25" x14ac:dyDescent="0.25">
      <c r="A175" s="2" t="s">
        <v>17</v>
      </c>
      <c r="B175" s="1" t="s">
        <v>2</v>
      </c>
      <c r="C175" s="14">
        <v>2017</v>
      </c>
      <c r="D175" s="2" t="s">
        <v>27</v>
      </c>
      <c r="E175" s="3">
        <v>90928.43</v>
      </c>
      <c r="F175" s="3">
        <v>212.26</v>
      </c>
      <c r="G175" s="3">
        <v>1272.94</v>
      </c>
      <c r="H175" s="3">
        <v>51.63</v>
      </c>
      <c r="I175" s="3">
        <v>34.42</v>
      </c>
    </row>
    <row r="176" spans="1:9" ht="26.25" x14ac:dyDescent="0.25">
      <c r="A176" s="4" t="s">
        <v>17</v>
      </c>
      <c r="B176" s="1" t="s">
        <v>2</v>
      </c>
      <c r="C176" s="15">
        <v>2018</v>
      </c>
      <c r="D176" s="2" t="s">
        <v>27</v>
      </c>
      <c r="E176" s="5">
        <v>102756.02</v>
      </c>
      <c r="F176" s="5">
        <v>239.87</v>
      </c>
      <c r="G176" s="5">
        <v>1436.28</v>
      </c>
      <c r="H176" s="5">
        <v>58.35</v>
      </c>
      <c r="I176" s="5">
        <v>38.9</v>
      </c>
    </row>
    <row r="177" spans="1:9" ht="26.25" x14ac:dyDescent="0.25">
      <c r="A177" s="2" t="s">
        <v>18</v>
      </c>
      <c r="B177" s="1" t="s">
        <v>2</v>
      </c>
      <c r="C177" s="14">
        <v>2012</v>
      </c>
      <c r="D177" s="2" t="s">
        <v>27</v>
      </c>
      <c r="E177" s="3">
        <v>115425.47</v>
      </c>
      <c r="F177" s="3">
        <v>269.45</v>
      </c>
      <c r="G177" s="3">
        <v>1615.88</v>
      </c>
      <c r="H177" s="3">
        <v>65.540000000000006</v>
      </c>
      <c r="I177" s="3">
        <v>43.69</v>
      </c>
    </row>
    <row r="178" spans="1:9" ht="26.25" x14ac:dyDescent="0.25">
      <c r="A178" s="4" t="s">
        <v>18</v>
      </c>
      <c r="B178" s="1" t="s">
        <v>2</v>
      </c>
      <c r="C178" s="15">
        <v>2013</v>
      </c>
      <c r="D178" s="2" t="s">
        <v>27</v>
      </c>
      <c r="E178" s="5">
        <v>125962.66</v>
      </c>
      <c r="F178" s="5">
        <v>294.05</v>
      </c>
      <c r="G178" s="5">
        <v>1764.96</v>
      </c>
      <c r="H178" s="5">
        <v>71.52</v>
      </c>
      <c r="I178" s="5">
        <v>47.68</v>
      </c>
    </row>
    <row r="179" spans="1:9" ht="26.25" x14ac:dyDescent="0.25">
      <c r="A179" s="2" t="s">
        <v>18</v>
      </c>
      <c r="B179" s="1" t="s">
        <v>2</v>
      </c>
      <c r="C179" s="14">
        <v>2014</v>
      </c>
      <c r="D179" s="2" t="s">
        <v>27</v>
      </c>
      <c r="E179" s="3">
        <v>160504.28</v>
      </c>
      <c r="F179" s="3">
        <v>374.68</v>
      </c>
      <c r="G179" s="3">
        <v>2249.38</v>
      </c>
      <c r="H179" s="3">
        <v>91.14</v>
      </c>
      <c r="I179" s="3">
        <v>60.76</v>
      </c>
    </row>
    <row r="180" spans="1:9" ht="26.25" x14ac:dyDescent="0.25">
      <c r="A180" s="4" t="s">
        <v>18</v>
      </c>
      <c r="B180" s="1" t="s">
        <v>2</v>
      </c>
      <c r="C180" s="15">
        <v>2015</v>
      </c>
      <c r="D180" s="2" t="s">
        <v>27</v>
      </c>
      <c r="E180" s="5">
        <v>158119.51999999999</v>
      </c>
      <c r="F180" s="5">
        <v>369.11</v>
      </c>
      <c r="G180" s="5">
        <v>2216.71</v>
      </c>
      <c r="H180" s="5">
        <v>89.78</v>
      </c>
      <c r="I180" s="5">
        <v>59.86</v>
      </c>
    </row>
    <row r="181" spans="1:9" ht="26.25" x14ac:dyDescent="0.25">
      <c r="A181" s="2" t="s">
        <v>18</v>
      </c>
      <c r="B181" s="1" t="s">
        <v>2</v>
      </c>
      <c r="C181" s="14">
        <v>2016</v>
      </c>
      <c r="D181" s="2" t="s">
        <v>27</v>
      </c>
      <c r="E181" s="3">
        <v>167051.54999999999</v>
      </c>
      <c r="F181" s="3">
        <v>389.96</v>
      </c>
      <c r="G181" s="3">
        <v>2341.4</v>
      </c>
      <c r="H181" s="3">
        <v>94.86</v>
      </c>
      <c r="I181" s="3">
        <v>63.24</v>
      </c>
    </row>
    <row r="182" spans="1:9" ht="26.25" x14ac:dyDescent="0.25">
      <c r="A182" s="4" t="s">
        <v>18</v>
      </c>
      <c r="B182" s="1" t="s">
        <v>2</v>
      </c>
      <c r="C182" s="15">
        <v>2017</v>
      </c>
      <c r="D182" s="2" t="s">
        <v>27</v>
      </c>
      <c r="E182" s="5">
        <v>158853.9</v>
      </c>
      <c r="F182" s="5">
        <v>370.83</v>
      </c>
      <c r="G182" s="5">
        <v>2226.0100000000002</v>
      </c>
      <c r="H182" s="5">
        <v>90.2</v>
      </c>
      <c r="I182" s="5">
        <v>60.13</v>
      </c>
    </row>
    <row r="183" spans="1:9" ht="26.25" x14ac:dyDescent="0.25">
      <c r="A183" s="2" t="s">
        <v>18</v>
      </c>
      <c r="B183" s="1" t="s">
        <v>2</v>
      </c>
      <c r="C183" s="14">
        <v>2018</v>
      </c>
      <c r="D183" s="2" t="s">
        <v>27</v>
      </c>
      <c r="E183" s="3">
        <v>180295.87</v>
      </c>
      <c r="F183" s="3">
        <v>420.88</v>
      </c>
      <c r="G183" s="3">
        <v>2528.2199999999998</v>
      </c>
      <c r="H183" s="3">
        <v>102.38</v>
      </c>
      <c r="I183" s="3">
        <v>68.25</v>
      </c>
    </row>
    <row r="184" spans="1:9" ht="26.25" x14ac:dyDescent="0.25">
      <c r="A184" s="4" t="s">
        <v>19</v>
      </c>
      <c r="B184" s="1" t="s">
        <v>2</v>
      </c>
      <c r="C184" s="15">
        <v>2012</v>
      </c>
      <c r="D184" s="2" t="s">
        <v>27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</row>
    <row r="185" spans="1:9" ht="26.25" x14ac:dyDescent="0.25">
      <c r="A185" s="2" t="s">
        <v>19</v>
      </c>
      <c r="B185" s="1" t="s">
        <v>2</v>
      </c>
      <c r="C185" s="14">
        <v>2013</v>
      </c>
      <c r="D185" s="2" t="s">
        <v>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</row>
    <row r="186" spans="1:9" ht="26.25" x14ac:dyDescent="0.25">
      <c r="A186" s="4" t="s">
        <v>19</v>
      </c>
      <c r="B186" s="1" t="s">
        <v>2</v>
      </c>
      <c r="C186" s="15">
        <v>2014</v>
      </c>
      <c r="D186" s="2" t="s">
        <v>27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</row>
    <row r="187" spans="1:9" ht="26.25" x14ac:dyDescent="0.25">
      <c r="A187" s="2" t="s">
        <v>19</v>
      </c>
      <c r="B187" s="1" t="s">
        <v>2</v>
      </c>
      <c r="C187" s="14">
        <v>2015</v>
      </c>
      <c r="D187" s="2" t="s">
        <v>27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</row>
    <row r="188" spans="1:9" ht="26.25" x14ac:dyDescent="0.25">
      <c r="A188" s="4" t="s">
        <v>19</v>
      </c>
      <c r="B188" s="1" t="s">
        <v>2</v>
      </c>
      <c r="C188" s="15">
        <v>2016</v>
      </c>
      <c r="D188" s="2" t="s">
        <v>27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</row>
    <row r="189" spans="1:9" ht="26.25" x14ac:dyDescent="0.25">
      <c r="A189" s="2" t="s">
        <v>19</v>
      </c>
      <c r="B189" s="1" t="s">
        <v>2</v>
      </c>
      <c r="C189" s="14">
        <v>2017</v>
      </c>
      <c r="D189" s="2" t="s">
        <v>27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</row>
    <row r="190" spans="1:9" ht="26.25" x14ac:dyDescent="0.25">
      <c r="A190" s="4" t="s">
        <v>19</v>
      </c>
      <c r="B190" s="1" t="s">
        <v>2</v>
      </c>
      <c r="C190" s="15">
        <v>2018</v>
      </c>
      <c r="D190" s="2" t="s">
        <v>27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</row>
    <row r="191" spans="1:9" ht="26.25" x14ac:dyDescent="0.25">
      <c r="A191" s="2" t="s">
        <v>20</v>
      </c>
      <c r="B191" s="1" t="s">
        <v>2</v>
      </c>
      <c r="C191" s="14">
        <v>2012</v>
      </c>
      <c r="D191" s="2" t="s">
        <v>27</v>
      </c>
      <c r="E191" s="3">
        <v>14796.67</v>
      </c>
      <c r="F191" s="3">
        <v>34.54</v>
      </c>
      <c r="G191" s="3">
        <v>208.1</v>
      </c>
      <c r="H191" s="3">
        <v>19.600000000000001</v>
      </c>
      <c r="I191" s="3">
        <v>5.6</v>
      </c>
    </row>
    <row r="192" spans="1:9" ht="26.25" x14ac:dyDescent="0.25">
      <c r="A192" s="4" t="s">
        <v>20</v>
      </c>
      <c r="B192" s="1" t="s">
        <v>2</v>
      </c>
      <c r="C192" s="15">
        <v>2013</v>
      </c>
      <c r="D192" s="2" t="s">
        <v>27</v>
      </c>
      <c r="E192" s="5">
        <v>16417.23</v>
      </c>
      <c r="F192" s="5">
        <v>38.32</v>
      </c>
      <c r="G192" s="5">
        <v>231.22</v>
      </c>
      <c r="H192" s="5">
        <v>21.75</v>
      </c>
      <c r="I192" s="5">
        <v>6.21</v>
      </c>
    </row>
    <row r="193" spans="1:9" ht="26.25" x14ac:dyDescent="0.25">
      <c r="A193" s="2" t="s">
        <v>20</v>
      </c>
      <c r="B193" s="1" t="s">
        <v>2</v>
      </c>
      <c r="C193" s="14">
        <v>2014</v>
      </c>
      <c r="D193" s="2" t="s">
        <v>27</v>
      </c>
      <c r="E193" s="3">
        <v>16890.689999999999</v>
      </c>
      <c r="F193" s="3">
        <v>39.43</v>
      </c>
      <c r="G193" s="3">
        <v>238.01</v>
      </c>
      <c r="H193" s="3">
        <v>22.38</v>
      </c>
      <c r="I193" s="3">
        <v>6.39</v>
      </c>
    </row>
    <row r="194" spans="1:9" ht="26.25" x14ac:dyDescent="0.25">
      <c r="A194" s="4" t="s">
        <v>20</v>
      </c>
      <c r="B194" s="1" t="s">
        <v>2</v>
      </c>
      <c r="C194" s="15">
        <v>2015</v>
      </c>
      <c r="D194" s="2" t="s">
        <v>27</v>
      </c>
      <c r="E194" s="5">
        <v>12920.12</v>
      </c>
      <c r="F194" s="5">
        <v>30.16</v>
      </c>
      <c r="G194" s="5">
        <v>181.82</v>
      </c>
      <c r="H194" s="5">
        <v>17.12</v>
      </c>
      <c r="I194" s="5">
        <v>4.8899999999999997</v>
      </c>
    </row>
    <row r="195" spans="1:9" ht="26.25" x14ac:dyDescent="0.25">
      <c r="A195" s="2" t="s">
        <v>20</v>
      </c>
      <c r="B195" s="1" t="s">
        <v>2</v>
      </c>
      <c r="C195" s="14">
        <v>2016</v>
      </c>
      <c r="D195" s="2" t="s">
        <v>27</v>
      </c>
      <c r="E195" s="3">
        <v>12929.04</v>
      </c>
      <c r="F195" s="3">
        <v>30.18</v>
      </c>
      <c r="G195" s="3">
        <v>181.76</v>
      </c>
      <c r="H195" s="3">
        <v>17.13</v>
      </c>
      <c r="I195" s="3">
        <v>4.8899999999999997</v>
      </c>
    </row>
    <row r="196" spans="1:9" ht="26.25" x14ac:dyDescent="0.25">
      <c r="A196" s="4" t="s">
        <v>20</v>
      </c>
      <c r="B196" s="1" t="s">
        <v>2</v>
      </c>
      <c r="C196" s="15">
        <v>2017</v>
      </c>
      <c r="D196" s="2" t="s">
        <v>27</v>
      </c>
      <c r="E196" s="5">
        <v>13089.88</v>
      </c>
      <c r="F196" s="5">
        <v>30.56</v>
      </c>
      <c r="G196" s="5">
        <v>184.31</v>
      </c>
      <c r="H196" s="5">
        <v>17.34</v>
      </c>
      <c r="I196" s="5">
        <v>4.96</v>
      </c>
    </row>
    <row r="197" spans="1:9" ht="26.25" x14ac:dyDescent="0.25">
      <c r="A197" s="2" t="s">
        <v>20</v>
      </c>
      <c r="B197" s="1" t="s">
        <v>2</v>
      </c>
      <c r="C197" s="14">
        <v>2018</v>
      </c>
      <c r="D197" s="2" t="s">
        <v>27</v>
      </c>
      <c r="E197" s="3">
        <v>14222.5</v>
      </c>
      <c r="F197" s="3">
        <v>33.200000000000003</v>
      </c>
      <c r="G197" s="3">
        <v>200.13</v>
      </c>
      <c r="H197" s="3">
        <v>18.84</v>
      </c>
      <c r="I197" s="3">
        <v>5.38</v>
      </c>
    </row>
    <row r="198" spans="1:9" ht="26.25" x14ac:dyDescent="0.25">
      <c r="A198" s="4" t="s">
        <v>21</v>
      </c>
      <c r="B198" s="1" t="s">
        <v>2</v>
      </c>
      <c r="C198" s="15">
        <v>2012</v>
      </c>
      <c r="D198" s="2" t="s">
        <v>27</v>
      </c>
      <c r="E198" s="5">
        <v>83283.63</v>
      </c>
      <c r="F198" s="5">
        <v>194.42</v>
      </c>
      <c r="G198" s="5">
        <v>1174.93</v>
      </c>
      <c r="H198" s="5">
        <v>47.29</v>
      </c>
      <c r="I198" s="5">
        <v>31.53</v>
      </c>
    </row>
    <row r="199" spans="1:9" ht="26.25" x14ac:dyDescent="0.25">
      <c r="A199" s="2" t="s">
        <v>21</v>
      </c>
      <c r="B199" s="1" t="s">
        <v>2</v>
      </c>
      <c r="C199" s="14">
        <v>2013</v>
      </c>
      <c r="D199" s="2" t="s">
        <v>27</v>
      </c>
      <c r="E199" s="3">
        <v>83285.350000000006</v>
      </c>
      <c r="F199" s="3">
        <v>194.42</v>
      </c>
      <c r="G199" s="3">
        <v>1174.56</v>
      </c>
      <c r="H199" s="3">
        <v>47.29</v>
      </c>
      <c r="I199" s="3">
        <v>31.53</v>
      </c>
    </row>
    <row r="200" spans="1:9" ht="26.25" x14ac:dyDescent="0.25">
      <c r="A200" s="4" t="s">
        <v>21</v>
      </c>
      <c r="B200" s="1" t="s">
        <v>2</v>
      </c>
      <c r="C200" s="15">
        <v>2014</v>
      </c>
      <c r="D200" s="2" t="s">
        <v>27</v>
      </c>
      <c r="E200" s="5">
        <v>101323.93</v>
      </c>
      <c r="F200" s="5">
        <v>236.53</v>
      </c>
      <c r="G200" s="5">
        <v>1429.92</v>
      </c>
      <c r="H200" s="5">
        <v>57.53</v>
      </c>
      <c r="I200" s="5">
        <v>38.36</v>
      </c>
    </row>
    <row r="201" spans="1:9" ht="26.25" x14ac:dyDescent="0.25">
      <c r="A201" s="2" t="s">
        <v>21</v>
      </c>
      <c r="B201" s="1" t="s">
        <v>2</v>
      </c>
      <c r="C201" s="14">
        <v>2015</v>
      </c>
      <c r="D201" s="2" t="s">
        <v>27</v>
      </c>
      <c r="E201" s="3">
        <v>122568.27</v>
      </c>
      <c r="F201" s="3">
        <v>286.12</v>
      </c>
      <c r="G201" s="3">
        <v>1730.19</v>
      </c>
      <c r="H201" s="3">
        <v>69.599999999999994</v>
      </c>
      <c r="I201" s="3">
        <v>46.4</v>
      </c>
    </row>
    <row r="202" spans="1:9" ht="26.25" x14ac:dyDescent="0.25">
      <c r="A202" s="4" t="s">
        <v>21</v>
      </c>
      <c r="B202" s="1" t="s">
        <v>2</v>
      </c>
      <c r="C202" s="15">
        <v>2016</v>
      </c>
      <c r="D202" s="2" t="s">
        <v>27</v>
      </c>
      <c r="E202" s="5">
        <v>141009.21</v>
      </c>
      <c r="F202" s="5">
        <v>329.17</v>
      </c>
      <c r="G202" s="5">
        <v>1990.26</v>
      </c>
      <c r="H202" s="5">
        <v>80.069999999999993</v>
      </c>
      <c r="I202" s="5">
        <v>53.38</v>
      </c>
    </row>
    <row r="203" spans="1:9" ht="26.25" x14ac:dyDescent="0.25">
      <c r="A203" s="2" t="s">
        <v>21</v>
      </c>
      <c r="B203" s="1" t="s">
        <v>2</v>
      </c>
      <c r="C203" s="14">
        <v>2017</v>
      </c>
      <c r="D203" s="2" t="s">
        <v>27</v>
      </c>
      <c r="E203" s="3">
        <v>140035.32999999999</v>
      </c>
      <c r="F203" s="3">
        <v>326.89999999999998</v>
      </c>
      <c r="G203" s="3">
        <v>1975.92</v>
      </c>
      <c r="H203" s="3">
        <v>79.52</v>
      </c>
      <c r="I203" s="3">
        <v>53.01</v>
      </c>
    </row>
    <row r="204" spans="1:9" ht="26.25" x14ac:dyDescent="0.25">
      <c r="A204" s="4" t="s">
        <v>21</v>
      </c>
      <c r="B204" s="1" t="s">
        <v>2</v>
      </c>
      <c r="C204" s="15">
        <v>2018</v>
      </c>
      <c r="D204" s="2" t="s">
        <v>27</v>
      </c>
      <c r="E204" s="5">
        <v>139605.06</v>
      </c>
      <c r="F204" s="5">
        <v>325.89</v>
      </c>
      <c r="G204" s="5">
        <v>1968.17</v>
      </c>
      <c r="H204" s="5">
        <v>79.27</v>
      </c>
      <c r="I204" s="5">
        <v>52.85</v>
      </c>
    </row>
    <row r="205" spans="1:9" x14ac:dyDescent="0.25">
      <c r="A205" s="2" t="s">
        <v>22</v>
      </c>
      <c r="B205" s="1" t="s">
        <v>2</v>
      </c>
      <c r="C205" s="14">
        <v>2012</v>
      </c>
      <c r="D205" s="2" t="s">
        <v>27</v>
      </c>
      <c r="E205" s="3">
        <v>725.9</v>
      </c>
      <c r="F205" s="3">
        <v>1.69</v>
      </c>
      <c r="G205" s="3">
        <v>10.220000000000001</v>
      </c>
      <c r="H205" s="3">
        <v>0.41</v>
      </c>
      <c r="I205" s="3">
        <v>0.27</v>
      </c>
    </row>
    <row r="206" spans="1:9" x14ac:dyDescent="0.25">
      <c r="A206" s="4" t="s">
        <v>22</v>
      </c>
      <c r="B206" s="1" t="s">
        <v>2</v>
      </c>
      <c r="C206" s="15">
        <v>2013</v>
      </c>
      <c r="D206" s="2" t="s">
        <v>27</v>
      </c>
      <c r="E206" s="5">
        <v>388.42</v>
      </c>
      <c r="F206" s="5">
        <v>0.91</v>
      </c>
      <c r="G206" s="5">
        <v>5.47</v>
      </c>
      <c r="H206" s="5">
        <v>0.22</v>
      </c>
      <c r="I206" s="5">
        <v>0.15</v>
      </c>
    </row>
    <row r="207" spans="1:9" x14ac:dyDescent="0.25">
      <c r="A207" s="2" t="s">
        <v>22</v>
      </c>
      <c r="B207" s="1" t="s">
        <v>2</v>
      </c>
      <c r="C207" s="14">
        <v>2014</v>
      </c>
      <c r="D207" s="2" t="s">
        <v>27</v>
      </c>
      <c r="E207" s="3">
        <v>965.8</v>
      </c>
      <c r="F207" s="3">
        <v>2.25</v>
      </c>
      <c r="G207" s="3">
        <v>13.59</v>
      </c>
      <c r="H207" s="3">
        <v>0.55000000000000004</v>
      </c>
      <c r="I207" s="3">
        <v>0.37</v>
      </c>
    </row>
    <row r="208" spans="1:9" x14ac:dyDescent="0.25">
      <c r="A208" s="4" t="s">
        <v>22</v>
      </c>
      <c r="B208" s="1" t="s">
        <v>2</v>
      </c>
      <c r="C208" s="15">
        <v>2015</v>
      </c>
      <c r="D208" s="2" t="s">
        <v>27</v>
      </c>
      <c r="E208" s="5">
        <v>672.39</v>
      </c>
      <c r="F208" s="5">
        <v>1.57</v>
      </c>
      <c r="G208" s="5">
        <v>9.44</v>
      </c>
      <c r="H208" s="5">
        <v>0.38</v>
      </c>
      <c r="I208" s="5">
        <v>0.25</v>
      </c>
    </row>
    <row r="209" spans="1:9" x14ac:dyDescent="0.25">
      <c r="A209" s="2" t="s">
        <v>22</v>
      </c>
      <c r="B209" s="1" t="s">
        <v>2</v>
      </c>
      <c r="C209" s="14">
        <v>2016</v>
      </c>
      <c r="D209" s="2" t="s">
        <v>27</v>
      </c>
      <c r="E209" s="3">
        <v>1110.29</v>
      </c>
      <c r="F209" s="3">
        <v>2.59</v>
      </c>
      <c r="G209" s="3">
        <v>15.56</v>
      </c>
      <c r="H209" s="3">
        <v>0.63</v>
      </c>
      <c r="I209" s="3">
        <v>0.42</v>
      </c>
    </row>
    <row r="210" spans="1:9" x14ac:dyDescent="0.25">
      <c r="A210" s="4" t="s">
        <v>22</v>
      </c>
      <c r="B210" s="1" t="s">
        <v>2</v>
      </c>
      <c r="C210" s="15">
        <v>2017</v>
      </c>
      <c r="D210" s="2" t="s">
        <v>27</v>
      </c>
      <c r="E210" s="5">
        <v>2096.59</v>
      </c>
      <c r="F210" s="5">
        <v>4.8899999999999997</v>
      </c>
      <c r="G210" s="5">
        <v>29.31</v>
      </c>
      <c r="H210" s="5">
        <v>1.19</v>
      </c>
      <c r="I210" s="5">
        <v>0.79</v>
      </c>
    </row>
    <row r="211" spans="1:9" x14ac:dyDescent="0.25">
      <c r="A211" s="2" t="s">
        <v>22</v>
      </c>
      <c r="B211" s="1" t="s">
        <v>2</v>
      </c>
      <c r="C211" s="14">
        <v>2018</v>
      </c>
      <c r="D211" s="2" t="s">
        <v>27</v>
      </c>
      <c r="E211" s="3">
        <v>2103.62</v>
      </c>
      <c r="F211" s="3">
        <v>4.91</v>
      </c>
      <c r="G211" s="3">
        <v>29.4</v>
      </c>
      <c r="H211" s="3">
        <v>1.19</v>
      </c>
      <c r="I211" s="3">
        <v>0.8</v>
      </c>
    </row>
    <row r="212" spans="1:9" ht="26.25" x14ac:dyDescent="0.25">
      <c r="A212" s="2" t="s">
        <v>8</v>
      </c>
      <c r="B212" s="1" t="s">
        <v>3</v>
      </c>
      <c r="C212" s="14">
        <v>2012</v>
      </c>
      <c r="D212" s="2" t="s">
        <v>27</v>
      </c>
      <c r="E212" s="3">
        <v>63071.82</v>
      </c>
      <c r="F212" s="3">
        <v>147.22999999999999</v>
      </c>
      <c r="G212" s="3">
        <v>1008.57</v>
      </c>
      <c r="H212" s="3">
        <v>83.57</v>
      </c>
      <c r="I212" s="3">
        <v>23.88</v>
      </c>
    </row>
    <row r="213" spans="1:9" ht="26.25" x14ac:dyDescent="0.25">
      <c r="A213" s="4" t="s">
        <v>8</v>
      </c>
      <c r="B213" s="1" t="s">
        <v>3</v>
      </c>
      <c r="C213" s="15">
        <v>2013</v>
      </c>
      <c r="D213" s="2" t="s">
        <v>27</v>
      </c>
      <c r="E213" s="5">
        <v>50410.9</v>
      </c>
      <c r="F213" s="5">
        <v>117.68</v>
      </c>
      <c r="G213" s="5">
        <v>811.24</v>
      </c>
      <c r="H213" s="5">
        <v>66.790000000000006</v>
      </c>
      <c r="I213" s="5">
        <v>19.079999999999998</v>
      </c>
    </row>
    <row r="214" spans="1:9" ht="26.25" x14ac:dyDescent="0.25">
      <c r="A214" s="2" t="s">
        <v>8</v>
      </c>
      <c r="B214" s="1" t="s">
        <v>3</v>
      </c>
      <c r="C214" s="14">
        <v>2014</v>
      </c>
      <c r="D214" s="2" t="s">
        <v>27</v>
      </c>
      <c r="E214" s="3">
        <v>51474.06</v>
      </c>
      <c r="F214" s="3">
        <v>120.16</v>
      </c>
      <c r="G214" s="3">
        <v>826.95</v>
      </c>
      <c r="H214" s="3">
        <v>68.2</v>
      </c>
      <c r="I214" s="3">
        <v>19.489999999999998</v>
      </c>
    </row>
    <row r="215" spans="1:9" ht="26.25" x14ac:dyDescent="0.25">
      <c r="A215" s="4" t="s">
        <v>8</v>
      </c>
      <c r="B215" s="1" t="s">
        <v>3</v>
      </c>
      <c r="C215" s="15">
        <v>2015</v>
      </c>
      <c r="D215" s="2" t="s">
        <v>27</v>
      </c>
      <c r="E215" s="5">
        <v>73483.789999999994</v>
      </c>
      <c r="F215" s="5">
        <v>170.86</v>
      </c>
      <c r="G215" s="5">
        <v>1165.43</v>
      </c>
      <c r="H215" s="5">
        <v>97.36</v>
      </c>
      <c r="I215" s="5">
        <v>27.88</v>
      </c>
    </row>
    <row r="216" spans="1:9" ht="26.25" x14ac:dyDescent="0.25">
      <c r="A216" s="2" t="s">
        <v>8</v>
      </c>
      <c r="B216" s="1" t="s">
        <v>3</v>
      </c>
      <c r="C216" s="14">
        <v>2016</v>
      </c>
      <c r="D216" s="2" t="s">
        <v>27</v>
      </c>
      <c r="E216" s="3">
        <v>83333.69</v>
      </c>
      <c r="F216" s="3">
        <v>182.83</v>
      </c>
      <c r="G216" s="3">
        <v>1241.17</v>
      </c>
      <c r="H216" s="3">
        <v>110.41</v>
      </c>
      <c r="I216" s="3">
        <v>32.68</v>
      </c>
    </row>
    <row r="217" spans="1:9" ht="26.25" x14ac:dyDescent="0.25">
      <c r="A217" s="4" t="s">
        <v>8</v>
      </c>
      <c r="B217" s="1" t="s">
        <v>3</v>
      </c>
      <c r="C217" s="15">
        <v>2017</v>
      </c>
      <c r="D217" s="2" t="s">
        <v>27</v>
      </c>
      <c r="E217" s="5">
        <v>91189.26</v>
      </c>
      <c r="F217" s="5">
        <v>198.1</v>
      </c>
      <c r="G217" s="5">
        <v>1341.55</v>
      </c>
      <c r="H217" s="5">
        <v>120.82</v>
      </c>
      <c r="I217" s="5">
        <v>35.950000000000003</v>
      </c>
    </row>
    <row r="218" spans="1:9" ht="26.25" x14ac:dyDescent="0.25">
      <c r="A218" s="2" t="s">
        <v>8</v>
      </c>
      <c r="B218" s="1" t="s">
        <v>3</v>
      </c>
      <c r="C218" s="14">
        <v>2018</v>
      </c>
      <c r="D218" s="2" t="s">
        <v>27</v>
      </c>
      <c r="E218" s="3">
        <v>74111.22</v>
      </c>
      <c r="F218" s="3">
        <v>162.13999999999999</v>
      </c>
      <c r="G218" s="3">
        <v>1100.02</v>
      </c>
      <c r="H218" s="3">
        <v>98.19</v>
      </c>
      <c r="I218" s="3">
        <v>29.11</v>
      </c>
    </row>
    <row r="219" spans="1:9" x14ac:dyDescent="0.25">
      <c r="A219" s="4" t="s">
        <v>9</v>
      </c>
      <c r="B219" s="1" t="s">
        <v>3</v>
      </c>
      <c r="C219" s="15">
        <v>2012</v>
      </c>
      <c r="D219" s="2" t="s">
        <v>27</v>
      </c>
      <c r="E219" s="5">
        <v>24716.42</v>
      </c>
      <c r="F219" s="5">
        <v>57.7</v>
      </c>
      <c r="G219" s="5">
        <v>389.73</v>
      </c>
      <c r="H219" s="5">
        <v>32.75</v>
      </c>
      <c r="I219" s="5">
        <v>9.36</v>
      </c>
    </row>
    <row r="220" spans="1:9" x14ac:dyDescent="0.25">
      <c r="A220" s="2" t="s">
        <v>9</v>
      </c>
      <c r="B220" s="1" t="s">
        <v>3</v>
      </c>
      <c r="C220" s="14">
        <v>2013</v>
      </c>
      <c r="D220" s="2" t="s">
        <v>27</v>
      </c>
      <c r="E220" s="3">
        <v>20512.150000000001</v>
      </c>
      <c r="F220" s="3">
        <v>47.88</v>
      </c>
      <c r="G220" s="3">
        <v>319.02999999999997</v>
      </c>
      <c r="H220" s="3">
        <v>27.18</v>
      </c>
      <c r="I220" s="3">
        <v>7.76</v>
      </c>
    </row>
    <row r="221" spans="1:9" x14ac:dyDescent="0.25">
      <c r="A221" s="4" t="s">
        <v>9</v>
      </c>
      <c r="B221" s="1" t="s">
        <v>3</v>
      </c>
      <c r="C221" s="15">
        <v>2014</v>
      </c>
      <c r="D221" s="2" t="s">
        <v>27</v>
      </c>
      <c r="E221" s="5">
        <v>22547.53</v>
      </c>
      <c r="F221" s="5">
        <v>52.63</v>
      </c>
      <c r="G221" s="5">
        <v>350.21</v>
      </c>
      <c r="H221" s="5">
        <v>29.87</v>
      </c>
      <c r="I221" s="5">
        <v>8.5399999999999991</v>
      </c>
    </row>
    <row r="222" spans="1:9" x14ac:dyDescent="0.25">
      <c r="A222" s="2" t="s">
        <v>9</v>
      </c>
      <c r="B222" s="1" t="s">
        <v>3</v>
      </c>
      <c r="C222" s="14">
        <v>2015</v>
      </c>
      <c r="D222" s="2" t="s">
        <v>27</v>
      </c>
      <c r="E222" s="3">
        <v>29266.17</v>
      </c>
      <c r="F222" s="3">
        <v>67.680000000000007</v>
      </c>
      <c r="G222" s="3">
        <v>452.05</v>
      </c>
      <c r="H222" s="3">
        <v>38.78</v>
      </c>
      <c r="I222" s="3">
        <v>11.14</v>
      </c>
    </row>
    <row r="223" spans="1:9" x14ac:dyDescent="0.25">
      <c r="A223" s="4" t="s">
        <v>9</v>
      </c>
      <c r="B223" s="1" t="s">
        <v>3</v>
      </c>
      <c r="C223" s="15">
        <v>2016</v>
      </c>
      <c r="D223" s="2" t="s">
        <v>27</v>
      </c>
      <c r="E223" s="5">
        <v>29594.77</v>
      </c>
      <c r="F223" s="5">
        <v>62.4</v>
      </c>
      <c r="G223" s="5">
        <v>415.79</v>
      </c>
      <c r="H223" s="5">
        <v>39.21</v>
      </c>
      <c r="I223" s="5">
        <v>11.85</v>
      </c>
    </row>
    <row r="224" spans="1:9" x14ac:dyDescent="0.25">
      <c r="A224" s="2" t="s">
        <v>9</v>
      </c>
      <c r="B224" s="1" t="s">
        <v>3</v>
      </c>
      <c r="C224" s="14">
        <v>2017</v>
      </c>
      <c r="D224" s="2" t="s">
        <v>27</v>
      </c>
      <c r="E224" s="3">
        <v>27256.240000000002</v>
      </c>
      <c r="F224" s="3">
        <v>57.2</v>
      </c>
      <c r="G224" s="3">
        <v>382.31</v>
      </c>
      <c r="H224" s="3">
        <v>36.11</v>
      </c>
      <c r="I224" s="3">
        <v>10.94</v>
      </c>
    </row>
    <row r="225" spans="1:9" x14ac:dyDescent="0.25">
      <c r="A225" s="4" t="s">
        <v>9</v>
      </c>
      <c r="B225" s="1" t="s">
        <v>3</v>
      </c>
      <c r="C225" s="15">
        <v>2018</v>
      </c>
      <c r="D225" s="2" t="s">
        <v>27</v>
      </c>
      <c r="E225" s="5">
        <v>27761.29</v>
      </c>
      <c r="F225" s="5">
        <v>57.02</v>
      </c>
      <c r="G225" s="5">
        <v>376.1</v>
      </c>
      <c r="H225" s="5">
        <v>36.78</v>
      </c>
      <c r="I225" s="5">
        <v>11.26</v>
      </c>
    </row>
    <row r="226" spans="1:9" x14ac:dyDescent="0.25">
      <c r="A226" s="2" t="s">
        <v>10</v>
      </c>
      <c r="B226" s="1" t="s">
        <v>3</v>
      </c>
      <c r="C226" s="14">
        <v>2012</v>
      </c>
      <c r="D226" s="2" t="s">
        <v>27</v>
      </c>
      <c r="E226" s="3">
        <v>21689</v>
      </c>
      <c r="F226" s="3">
        <v>50.63</v>
      </c>
      <c r="G226" s="3">
        <v>338.32</v>
      </c>
      <c r="H226" s="3">
        <v>28.74</v>
      </c>
      <c r="I226" s="3">
        <v>8.2100000000000009</v>
      </c>
    </row>
    <row r="227" spans="1:9" x14ac:dyDescent="0.25">
      <c r="A227" s="4" t="s">
        <v>10</v>
      </c>
      <c r="B227" s="1" t="s">
        <v>3</v>
      </c>
      <c r="C227" s="15">
        <v>2013</v>
      </c>
      <c r="D227" s="2" t="s">
        <v>27</v>
      </c>
      <c r="E227" s="5">
        <v>14702.73</v>
      </c>
      <c r="F227" s="5">
        <v>34.32</v>
      </c>
      <c r="G227" s="5">
        <v>229.47</v>
      </c>
      <c r="H227" s="5">
        <v>19.48</v>
      </c>
      <c r="I227" s="5">
        <v>5.57</v>
      </c>
    </row>
    <row r="228" spans="1:9" x14ac:dyDescent="0.25">
      <c r="A228" s="2" t="s">
        <v>10</v>
      </c>
      <c r="B228" s="1" t="s">
        <v>3</v>
      </c>
      <c r="C228" s="14">
        <v>2014</v>
      </c>
      <c r="D228" s="2" t="s">
        <v>27</v>
      </c>
      <c r="E228" s="3">
        <v>17383.88</v>
      </c>
      <c r="F228" s="3">
        <v>40.58</v>
      </c>
      <c r="G228" s="3">
        <v>271.04000000000002</v>
      </c>
      <c r="H228" s="3">
        <v>23.03</v>
      </c>
      <c r="I228" s="3">
        <v>6.58</v>
      </c>
    </row>
    <row r="229" spans="1:9" x14ac:dyDescent="0.25">
      <c r="A229" s="4" t="s">
        <v>10</v>
      </c>
      <c r="B229" s="1" t="s">
        <v>3</v>
      </c>
      <c r="C229" s="15">
        <v>2015</v>
      </c>
      <c r="D229" s="2" t="s">
        <v>27</v>
      </c>
      <c r="E229" s="5">
        <v>21818.51</v>
      </c>
      <c r="F229" s="5">
        <v>50.75</v>
      </c>
      <c r="G229" s="5">
        <v>336.88</v>
      </c>
      <c r="H229" s="5">
        <v>28.91</v>
      </c>
      <c r="I229" s="5">
        <v>8.2799999999999994</v>
      </c>
    </row>
    <row r="230" spans="1:9" x14ac:dyDescent="0.25">
      <c r="A230" s="2" t="s">
        <v>10</v>
      </c>
      <c r="B230" s="1" t="s">
        <v>3</v>
      </c>
      <c r="C230" s="14">
        <v>2016</v>
      </c>
      <c r="D230" s="2" t="s">
        <v>27</v>
      </c>
      <c r="E230" s="3">
        <v>23754.94</v>
      </c>
      <c r="F230" s="3">
        <v>53.1</v>
      </c>
      <c r="G230" s="3">
        <v>356.47</v>
      </c>
      <c r="H230" s="3">
        <v>31.47</v>
      </c>
      <c r="I230" s="3">
        <v>9.2200000000000006</v>
      </c>
    </row>
    <row r="231" spans="1:9" x14ac:dyDescent="0.25">
      <c r="A231" s="4" t="s">
        <v>10</v>
      </c>
      <c r="B231" s="1" t="s">
        <v>3</v>
      </c>
      <c r="C231" s="15">
        <v>2017</v>
      </c>
      <c r="D231" s="2" t="s">
        <v>27</v>
      </c>
      <c r="E231" s="5">
        <v>24659.9</v>
      </c>
      <c r="F231" s="5">
        <v>55.23</v>
      </c>
      <c r="G231" s="5">
        <v>367.5</v>
      </c>
      <c r="H231" s="5">
        <v>32.67</v>
      </c>
      <c r="I231" s="5">
        <v>9.56</v>
      </c>
    </row>
    <row r="232" spans="1:9" x14ac:dyDescent="0.25">
      <c r="A232" s="2" t="s">
        <v>10</v>
      </c>
      <c r="B232" s="1" t="s">
        <v>3</v>
      </c>
      <c r="C232" s="14">
        <v>2018</v>
      </c>
      <c r="D232" s="2" t="s">
        <v>27</v>
      </c>
      <c r="E232" s="3">
        <v>20481.61</v>
      </c>
      <c r="F232" s="3">
        <v>45.73</v>
      </c>
      <c r="G232" s="3">
        <v>305.8</v>
      </c>
      <c r="H232" s="3">
        <v>27.14</v>
      </c>
      <c r="I232" s="3">
        <v>7.95</v>
      </c>
    </row>
    <row r="233" spans="1:9" ht="26.25" x14ac:dyDescent="0.25">
      <c r="A233" s="4" t="s">
        <v>11</v>
      </c>
      <c r="B233" s="1" t="s">
        <v>3</v>
      </c>
      <c r="C233" s="15">
        <v>2012</v>
      </c>
      <c r="D233" s="2" t="s">
        <v>27</v>
      </c>
      <c r="E233" s="5">
        <v>51649.61</v>
      </c>
      <c r="F233" s="5">
        <v>120.57</v>
      </c>
      <c r="G233" s="5">
        <v>837.19</v>
      </c>
      <c r="H233" s="5">
        <v>68.430000000000007</v>
      </c>
      <c r="I233" s="5">
        <v>19.55</v>
      </c>
    </row>
    <row r="234" spans="1:9" ht="26.25" x14ac:dyDescent="0.25">
      <c r="A234" s="2" t="s">
        <v>11</v>
      </c>
      <c r="B234" s="1" t="s">
        <v>3</v>
      </c>
      <c r="C234" s="14">
        <v>2013</v>
      </c>
      <c r="D234" s="2" t="s">
        <v>27</v>
      </c>
      <c r="E234" s="3">
        <v>60196.53</v>
      </c>
      <c r="F234" s="3">
        <v>140.52000000000001</v>
      </c>
      <c r="G234" s="3">
        <v>976.82</v>
      </c>
      <c r="H234" s="3">
        <v>79.760000000000005</v>
      </c>
      <c r="I234" s="3">
        <v>22.79</v>
      </c>
    </row>
    <row r="235" spans="1:9" ht="26.25" x14ac:dyDescent="0.25">
      <c r="A235" s="4" t="s">
        <v>11</v>
      </c>
      <c r="B235" s="1" t="s">
        <v>3</v>
      </c>
      <c r="C235" s="15">
        <v>2014</v>
      </c>
      <c r="D235" s="2" t="s">
        <v>27</v>
      </c>
      <c r="E235" s="5">
        <v>63050.53</v>
      </c>
      <c r="F235" s="5">
        <v>147.18</v>
      </c>
      <c r="G235" s="5">
        <v>1024.96</v>
      </c>
      <c r="H235" s="5">
        <v>83.54</v>
      </c>
      <c r="I235" s="5">
        <v>23.87</v>
      </c>
    </row>
    <row r="236" spans="1:9" ht="26.25" x14ac:dyDescent="0.25">
      <c r="A236" s="2" t="s">
        <v>11</v>
      </c>
      <c r="B236" s="1" t="s">
        <v>3</v>
      </c>
      <c r="C236" s="14">
        <v>2015</v>
      </c>
      <c r="D236" s="2" t="s">
        <v>27</v>
      </c>
      <c r="E236" s="3">
        <v>62048.4</v>
      </c>
      <c r="F236" s="3">
        <v>144.52000000000001</v>
      </c>
      <c r="G236" s="3">
        <v>1003.57</v>
      </c>
      <c r="H236" s="3">
        <v>82.21</v>
      </c>
      <c r="I236" s="3">
        <v>23.52</v>
      </c>
    </row>
    <row r="237" spans="1:9" ht="26.25" x14ac:dyDescent="0.25">
      <c r="A237" s="4" t="s">
        <v>11</v>
      </c>
      <c r="B237" s="1" t="s">
        <v>3</v>
      </c>
      <c r="C237" s="15">
        <v>2016</v>
      </c>
      <c r="D237" s="2" t="s">
        <v>27</v>
      </c>
      <c r="E237" s="5">
        <v>73282.44</v>
      </c>
      <c r="F237" s="5">
        <v>165.55</v>
      </c>
      <c r="G237" s="5">
        <v>1152.6300000000001</v>
      </c>
      <c r="H237" s="5">
        <v>97.09</v>
      </c>
      <c r="I237" s="5">
        <v>28.28</v>
      </c>
    </row>
    <row r="238" spans="1:9" ht="26.25" x14ac:dyDescent="0.25">
      <c r="A238" s="2" t="s">
        <v>11</v>
      </c>
      <c r="B238" s="1" t="s">
        <v>3</v>
      </c>
      <c r="C238" s="14">
        <v>2017</v>
      </c>
      <c r="D238" s="2" t="s">
        <v>27</v>
      </c>
      <c r="E238" s="3">
        <v>74275.87</v>
      </c>
      <c r="F238" s="3">
        <v>167.33</v>
      </c>
      <c r="G238" s="3">
        <v>1163.05</v>
      </c>
      <c r="H238" s="3">
        <v>98.41</v>
      </c>
      <c r="I238" s="3">
        <v>28.7</v>
      </c>
    </row>
    <row r="239" spans="1:9" ht="26.25" x14ac:dyDescent="0.25">
      <c r="A239" s="4" t="s">
        <v>11</v>
      </c>
      <c r="B239" s="1" t="s">
        <v>3</v>
      </c>
      <c r="C239" s="15">
        <v>2018</v>
      </c>
      <c r="D239" s="2" t="s">
        <v>27</v>
      </c>
      <c r="E239" s="5">
        <v>69438.2</v>
      </c>
      <c r="F239" s="5">
        <v>156.16</v>
      </c>
      <c r="G239" s="5">
        <v>1083.69</v>
      </c>
      <c r="H239" s="5">
        <v>92</v>
      </c>
      <c r="I239" s="5">
        <v>26.86</v>
      </c>
    </row>
    <row r="240" spans="1:9" ht="26.25" x14ac:dyDescent="0.25">
      <c r="A240" s="2" t="s">
        <v>12</v>
      </c>
      <c r="B240" s="1" t="s">
        <v>3</v>
      </c>
      <c r="C240" s="14">
        <v>2012</v>
      </c>
      <c r="D240" s="2" t="s">
        <v>27</v>
      </c>
      <c r="E240" s="3">
        <v>60030.39</v>
      </c>
      <c r="F240" s="3">
        <v>140.13</v>
      </c>
      <c r="G240" s="3">
        <v>967.93</v>
      </c>
      <c r="H240" s="3">
        <v>79.540000000000006</v>
      </c>
      <c r="I240" s="3">
        <v>22.72</v>
      </c>
    </row>
    <row r="241" spans="1:9" ht="26.25" x14ac:dyDescent="0.25">
      <c r="A241" s="4" t="s">
        <v>12</v>
      </c>
      <c r="B241" s="1" t="s">
        <v>3</v>
      </c>
      <c r="C241" s="15">
        <v>2013</v>
      </c>
      <c r="D241" s="2" t="s">
        <v>27</v>
      </c>
      <c r="E241" s="5">
        <v>63304.68</v>
      </c>
      <c r="F241" s="5">
        <v>147.78</v>
      </c>
      <c r="G241" s="5">
        <v>1020.92</v>
      </c>
      <c r="H241" s="5">
        <v>83.87</v>
      </c>
      <c r="I241" s="5">
        <v>23.96</v>
      </c>
    </row>
    <row r="242" spans="1:9" ht="26.25" x14ac:dyDescent="0.25">
      <c r="A242" s="2" t="s">
        <v>12</v>
      </c>
      <c r="B242" s="1" t="s">
        <v>3</v>
      </c>
      <c r="C242" s="14">
        <v>2014</v>
      </c>
      <c r="D242" s="2" t="s">
        <v>27</v>
      </c>
      <c r="E242" s="3">
        <v>69962.899999999994</v>
      </c>
      <c r="F242" s="3">
        <v>163.32</v>
      </c>
      <c r="G242" s="3">
        <v>1124.3900000000001</v>
      </c>
      <c r="H242" s="3">
        <v>92.7</v>
      </c>
      <c r="I242" s="3">
        <v>26.48</v>
      </c>
    </row>
    <row r="243" spans="1:9" ht="26.25" x14ac:dyDescent="0.25">
      <c r="A243" s="4" t="s">
        <v>12</v>
      </c>
      <c r="B243" s="1" t="s">
        <v>3</v>
      </c>
      <c r="C243" s="15">
        <v>2015</v>
      </c>
      <c r="D243" s="2" t="s">
        <v>27</v>
      </c>
      <c r="E243" s="5">
        <v>76902.23</v>
      </c>
      <c r="F243" s="5">
        <v>178.15</v>
      </c>
      <c r="G243" s="5">
        <v>1223.44</v>
      </c>
      <c r="H243" s="5">
        <v>101.89</v>
      </c>
      <c r="I243" s="5">
        <v>29.24</v>
      </c>
    </row>
    <row r="244" spans="1:9" ht="26.25" x14ac:dyDescent="0.25">
      <c r="A244" s="2" t="s">
        <v>12</v>
      </c>
      <c r="B244" s="1" t="s">
        <v>3</v>
      </c>
      <c r="C244" s="14">
        <v>2016</v>
      </c>
      <c r="D244" s="2" t="s">
        <v>27</v>
      </c>
      <c r="E244" s="3">
        <v>80371.149999999994</v>
      </c>
      <c r="F244" s="3">
        <v>168.53</v>
      </c>
      <c r="G244" s="3">
        <v>1159.48</v>
      </c>
      <c r="H244" s="3">
        <v>106.49</v>
      </c>
      <c r="I244" s="3">
        <v>32.270000000000003</v>
      </c>
    </row>
    <row r="245" spans="1:9" ht="26.25" x14ac:dyDescent="0.25">
      <c r="A245" s="4" t="s">
        <v>12</v>
      </c>
      <c r="B245" s="1" t="s">
        <v>3</v>
      </c>
      <c r="C245" s="15">
        <v>2017</v>
      </c>
      <c r="D245" s="2" t="s">
        <v>27</v>
      </c>
      <c r="E245" s="5">
        <v>85627.89</v>
      </c>
      <c r="F245" s="5">
        <v>181.61</v>
      </c>
      <c r="G245" s="5">
        <v>1252.1600000000001</v>
      </c>
      <c r="H245" s="5">
        <v>113.45</v>
      </c>
      <c r="I245" s="5">
        <v>34.19</v>
      </c>
    </row>
    <row r="246" spans="1:9" ht="26.25" x14ac:dyDescent="0.25">
      <c r="A246" s="2" t="s">
        <v>12</v>
      </c>
      <c r="B246" s="1" t="s">
        <v>3</v>
      </c>
      <c r="C246" s="14">
        <v>2018</v>
      </c>
      <c r="D246" s="2" t="s">
        <v>27</v>
      </c>
      <c r="E246" s="3">
        <v>87388.479999999996</v>
      </c>
      <c r="F246" s="3">
        <v>183.1</v>
      </c>
      <c r="G246" s="3">
        <v>1257.32</v>
      </c>
      <c r="H246" s="3">
        <v>115.78</v>
      </c>
      <c r="I246" s="3">
        <v>35.11</v>
      </c>
    </row>
    <row r="247" spans="1:9" ht="26.25" x14ac:dyDescent="0.25">
      <c r="A247" s="4" t="s">
        <v>13</v>
      </c>
      <c r="B247" s="1" t="s">
        <v>3</v>
      </c>
      <c r="C247" s="15">
        <v>2012</v>
      </c>
      <c r="D247" s="2" t="s">
        <v>27</v>
      </c>
      <c r="E247" s="5">
        <v>31271.69</v>
      </c>
      <c r="F247" s="5">
        <v>73</v>
      </c>
      <c r="G247" s="5">
        <v>508.61</v>
      </c>
      <c r="H247" s="5">
        <v>41.43</v>
      </c>
      <c r="I247" s="5">
        <v>11.84</v>
      </c>
    </row>
    <row r="248" spans="1:9" ht="26.25" x14ac:dyDescent="0.25">
      <c r="A248" s="2" t="s">
        <v>13</v>
      </c>
      <c r="B248" s="1" t="s">
        <v>3</v>
      </c>
      <c r="C248" s="14">
        <v>2013</v>
      </c>
      <c r="D248" s="2" t="s">
        <v>27</v>
      </c>
      <c r="E248" s="3">
        <v>32618.57</v>
      </c>
      <c r="F248" s="3">
        <v>76.14</v>
      </c>
      <c r="G248" s="3">
        <v>530.79999999999995</v>
      </c>
      <c r="H248" s="3">
        <v>43.22</v>
      </c>
      <c r="I248" s="3">
        <v>12.35</v>
      </c>
    </row>
    <row r="249" spans="1:9" ht="26.25" x14ac:dyDescent="0.25">
      <c r="A249" s="4" t="s">
        <v>13</v>
      </c>
      <c r="B249" s="1" t="s">
        <v>3</v>
      </c>
      <c r="C249" s="15">
        <v>2014</v>
      </c>
      <c r="D249" s="2" t="s">
        <v>27</v>
      </c>
      <c r="E249" s="5">
        <v>33357.71</v>
      </c>
      <c r="F249" s="5">
        <v>77.87</v>
      </c>
      <c r="G249" s="5">
        <v>541.67999999999995</v>
      </c>
      <c r="H249" s="5">
        <v>44.2</v>
      </c>
      <c r="I249" s="5">
        <v>12.63</v>
      </c>
    </row>
    <row r="250" spans="1:9" ht="26.25" x14ac:dyDescent="0.25">
      <c r="A250" s="2" t="s">
        <v>13</v>
      </c>
      <c r="B250" s="1" t="s">
        <v>3</v>
      </c>
      <c r="C250" s="14">
        <v>2015</v>
      </c>
      <c r="D250" s="2" t="s">
        <v>27</v>
      </c>
      <c r="E250" s="3">
        <v>33529.629999999997</v>
      </c>
      <c r="F250" s="3">
        <v>77.959999999999994</v>
      </c>
      <c r="G250" s="3">
        <v>542.6</v>
      </c>
      <c r="H250" s="3">
        <v>44.42</v>
      </c>
      <c r="I250" s="3">
        <v>12.72</v>
      </c>
    </row>
    <row r="251" spans="1:9" ht="26.25" x14ac:dyDescent="0.25">
      <c r="A251" s="4" t="s">
        <v>13</v>
      </c>
      <c r="B251" s="1" t="s">
        <v>3</v>
      </c>
      <c r="C251" s="15">
        <v>2016</v>
      </c>
      <c r="D251" s="2" t="s">
        <v>27</v>
      </c>
      <c r="E251" s="5">
        <v>37390.019999999997</v>
      </c>
      <c r="F251" s="5">
        <v>83.94</v>
      </c>
      <c r="G251" s="5">
        <v>582.83000000000004</v>
      </c>
      <c r="H251" s="5">
        <v>49.54</v>
      </c>
      <c r="I251" s="5">
        <v>14.48</v>
      </c>
    </row>
    <row r="252" spans="1:9" ht="26.25" x14ac:dyDescent="0.25">
      <c r="A252" s="2" t="s">
        <v>13</v>
      </c>
      <c r="B252" s="1" t="s">
        <v>3</v>
      </c>
      <c r="C252" s="14">
        <v>2017</v>
      </c>
      <c r="D252" s="2" t="s">
        <v>27</v>
      </c>
      <c r="E252" s="3">
        <v>30788.76</v>
      </c>
      <c r="F252" s="3">
        <v>69.39</v>
      </c>
      <c r="G252" s="3">
        <v>482.62</v>
      </c>
      <c r="H252" s="3">
        <v>40.79</v>
      </c>
      <c r="I252" s="3">
        <v>11.9</v>
      </c>
    </row>
    <row r="253" spans="1:9" ht="26.25" x14ac:dyDescent="0.25">
      <c r="A253" s="4" t="s">
        <v>13</v>
      </c>
      <c r="B253" s="1" t="s">
        <v>3</v>
      </c>
      <c r="C253" s="15">
        <v>2018</v>
      </c>
      <c r="D253" s="2" t="s">
        <v>27</v>
      </c>
      <c r="E253" s="5">
        <v>37148.839999999997</v>
      </c>
      <c r="F253" s="5">
        <v>83.99</v>
      </c>
      <c r="G253" s="5">
        <v>585.66</v>
      </c>
      <c r="H253" s="5">
        <v>49.22</v>
      </c>
      <c r="I253" s="5">
        <v>14.33</v>
      </c>
    </row>
    <row r="254" spans="1:9" ht="26.25" x14ac:dyDescent="0.25">
      <c r="A254" s="2" t="s">
        <v>14</v>
      </c>
      <c r="B254" s="1" t="s">
        <v>3</v>
      </c>
      <c r="C254" s="14">
        <v>2012</v>
      </c>
      <c r="D254" s="2" t="s">
        <v>27</v>
      </c>
      <c r="E254" s="3">
        <v>15247.3</v>
      </c>
      <c r="F254" s="3">
        <v>35.590000000000003</v>
      </c>
      <c r="G254" s="3">
        <v>248.95</v>
      </c>
      <c r="H254" s="3">
        <v>20.2</v>
      </c>
      <c r="I254" s="3">
        <v>5.77</v>
      </c>
    </row>
    <row r="255" spans="1:9" ht="26.25" x14ac:dyDescent="0.25">
      <c r="A255" s="4" t="s">
        <v>14</v>
      </c>
      <c r="B255" s="1" t="s">
        <v>3</v>
      </c>
      <c r="C255" s="15">
        <v>2013</v>
      </c>
      <c r="D255" s="2" t="s">
        <v>27</v>
      </c>
      <c r="E255" s="5">
        <v>14248.1</v>
      </c>
      <c r="F255" s="5">
        <v>33.26</v>
      </c>
      <c r="G255" s="5">
        <v>233.11</v>
      </c>
      <c r="H255" s="5">
        <v>18.88</v>
      </c>
      <c r="I255" s="5">
        <v>5.39</v>
      </c>
    </row>
    <row r="256" spans="1:9" ht="26.25" x14ac:dyDescent="0.25">
      <c r="A256" s="2" t="s">
        <v>14</v>
      </c>
      <c r="B256" s="1" t="s">
        <v>3</v>
      </c>
      <c r="C256" s="14">
        <v>2014</v>
      </c>
      <c r="D256" s="2" t="s">
        <v>27</v>
      </c>
      <c r="E256" s="3">
        <v>14708.41</v>
      </c>
      <c r="F256" s="3">
        <v>34.340000000000003</v>
      </c>
      <c r="G256" s="3">
        <v>240.91</v>
      </c>
      <c r="H256" s="3">
        <v>19.489999999999998</v>
      </c>
      <c r="I256" s="3">
        <v>5.57</v>
      </c>
    </row>
    <row r="257" spans="1:9" ht="26.25" x14ac:dyDescent="0.25">
      <c r="A257" s="4" t="s">
        <v>14</v>
      </c>
      <c r="B257" s="1" t="s">
        <v>3</v>
      </c>
      <c r="C257" s="15">
        <v>2015</v>
      </c>
      <c r="D257" s="2" t="s">
        <v>27</v>
      </c>
      <c r="E257" s="5">
        <v>7020.03</v>
      </c>
      <c r="F257" s="5">
        <v>16.39</v>
      </c>
      <c r="G257" s="5">
        <v>115.05</v>
      </c>
      <c r="H257" s="5">
        <v>9.3000000000000007</v>
      </c>
      <c r="I257" s="5">
        <v>2.66</v>
      </c>
    </row>
    <row r="258" spans="1:9" ht="26.25" x14ac:dyDescent="0.25">
      <c r="A258" s="2" t="s">
        <v>14</v>
      </c>
      <c r="B258" s="1" t="s">
        <v>3</v>
      </c>
      <c r="C258" s="14">
        <v>2016</v>
      </c>
      <c r="D258" s="2" t="s">
        <v>27</v>
      </c>
      <c r="E258" s="3">
        <v>7484.57</v>
      </c>
      <c r="F258" s="3">
        <v>16.489999999999998</v>
      </c>
      <c r="G258" s="3">
        <v>114.47</v>
      </c>
      <c r="H258" s="3">
        <v>9.92</v>
      </c>
      <c r="I258" s="3">
        <v>2.93</v>
      </c>
    </row>
    <row r="259" spans="1:9" ht="26.25" x14ac:dyDescent="0.25">
      <c r="A259" s="4" t="s">
        <v>14</v>
      </c>
      <c r="B259" s="1" t="s">
        <v>3</v>
      </c>
      <c r="C259" s="15">
        <v>2017</v>
      </c>
      <c r="D259" s="2" t="s">
        <v>27</v>
      </c>
      <c r="E259" s="5">
        <v>6970.62</v>
      </c>
      <c r="F259" s="5">
        <v>16.260000000000002</v>
      </c>
      <c r="G259" s="5">
        <v>113.85</v>
      </c>
      <c r="H259" s="5">
        <v>9.24</v>
      </c>
      <c r="I259" s="5">
        <v>2.64</v>
      </c>
    </row>
    <row r="260" spans="1:9" ht="26.25" x14ac:dyDescent="0.25">
      <c r="A260" s="2" t="s">
        <v>14</v>
      </c>
      <c r="B260" s="1" t="s">
        <v>3</v>
      </c>
      <c r="C260" s="14">
        <v>2018</v>
      </c>
      <c r="D260" s="2" t="s">
        <v>27</v>
      </c>
      <c r="E260" s="3">
        <v>5603.14</v>
      </c>
      <c r="F260" s="3">
        <v>13.07</v>
      </c>
      <c r="G260" s="3">
        <v>91.75</v>
      </c>
      <c r="H260" s="3">
        <v>7.42</v>
      </c>
      <c r="I260" s="3">
        <v>2.12</v>
      </c>
    </row>
    <row r="261" spans="1:9" ht="26.25" x14ac:dyDescent="0.25">
      <c r="A261" s="4" t="s">
        <v>15</v>
      </c>
      <c r="B261" s="1" t="s">
        <v>3</v>
      </c>
      <c r="C261" s="15">
        <v>2012</v>
      </c>
      <c r="D261" s="2" t="s">
        <v>27</v>
      </c>
      <c r="E261" s="5">
        <v>321787.64</v>
      </c>
      <c r="F261" s="5">
        <v>751.18</v>
      </c>
      <c r="G261" s="5">
        <v>4770.4799999999996</v>
      </c>
      <c r="H261" s="5">
        <v>182.72</v>
      </c>
      <c r="I261" s="5">
        <v>121.81</v>
      </c>
    </row>
    <row r="262" spans="1:9" ht="26.25" x14ac:dyDescent="0.25">
      <c r="A262" s="2" t="s">
        <v>15</v>
      </c>
      <c r="B262" s="1" t="s">
        <v>3</v>
      </c>
      <c r="C262" s="14">
        <v>2013</v>
      </c>
      <c r="D262" s="2" t="s">
        <v>27</v>
      </c>
      <c r="E262" s="3">
        <v>325591.78999999998</v>
      </c>
      <c r="F262" s="3">
        <v>760.06</v>
      </c>
      <c r="G262" s="3">
        <v>4849.74</v>
      </c>
      <c r="H262" s="3">
        <v>184.88</v>
      </c>
      <c r="I262" s="3">
        <v>123.25</v>
      </c>
    </row>
    <row r="263" spans="1:9" ht="26.25" x14ac:dyDescent="0.25">
      <c r="A263" s="4" t="s">
        <v>15</v>
      </c>
      <c r="B263" s="1" t="s">
        <v>3</v>
      </c>
      <c r="C263" s="15">
        <v>2014</v>
      </c>
      <c r="D263" s="2" t="s">
        <v>27</v>
      </c>
      <c r="E263" s="5">
        <v>402925.93</v>
      </c>
      <c r="F263" s="5">
        <v>940.58</v>
      </c>
      <c r="G263" s="5">
        <v>5984.76</v>
      </c>
      <c r="H263" s="5">
        <v>228.79</v>
      </c>
      <c r="I263" s="5">
        <v>152.53</v>
      </c>
    </row>
    <row r="264" spans="1:9" ht="26.25" x14ac:dyDescent="0.25">
      <c r="A264" s="2" t="s">
        <v>15</v>
      </c>
      <c r="B264" s="1" t="s">
        <v>3</v>
      </c>
      <c r="C264" s="14">
        <v>2015</v>
      </c>
      <c r="D264" s="2" t="s">
        <v>27</v>
      </c>
      <c r="E264" s="3">
        <v>450108.15</v>
      </c>
      <c r="F264" s="3">
        <v>1042.68</v>
      </c>
      <c r="G264" s="3">
        <v>6622.05</v>
      </c>
      <c r="H264" s="3">
        <v>255.58</v>
      </c>
      <c r="I264" s="3">
        <v>171.17</v>
      </c>
    </row>
    <row r="265" spans="1:9" ht="26.25" x14ac:dyDescent="0.25">
      <c r="A265" s="4" t="s">
        <v>15</v>
      </c>
      <c r="B265" s="1" t="s">
        <v>3</v>
      </c>
      <c r="C265" s="15">
        <v>2016</v>
      </c>
      <c r="D265" s="2" t="s">
        <v>27</v>
      </c>
      <c r="E265" s="5">
        <v>360365.43</v>
      </c>
      <c r="F265" s="5">
        <v>708.03</v>
      </c>
      <c r="G265" s="5">
        <v>4492.8599999999997</v>
      </c>
      <c r="H265" s="5">
        <v>204.62</v>
      </c>
      <c r="I265" s="5">
        <v>149.33000000000001</v>
      </c>
    </row>
    <row r="266" spans="1:9" ht="26.25" x14ac:dyDescent="0.25">
      <c r="A266" s="2" t="s">
        <v>15</v>
      </c>
      <c r="B266" s="1" t="s">
        <v>3</v>
      </c>
      <c r="C266" s="14">
        <v>2017</v>
      </c>
      <c r="D266" s="2" t="s">
        <v>27</v>
      </c>
      <c r="E266" s="3">
        <v>332889.31</v>
      </c>
      <c r="F266" s="3">
        <v>656.29</v>
      </c>
      <c r="G266" s="3">
        <v>4140.1499999999996</v>
      </c>
      <c r="H266" s="3">
        <v>189.02</v>
      </c>
      <c r="I266" s="3">
        <v>137.72</v>
      </c>
    </row>
    <row r="267" spans="1:9" ht="26.25" x14ac:dyDescent="0.25">
      <c r="A267" s="4" t="s">
        <v>15</v>
      </c>
      <c r="B267" s="1" t="s">
        <v>3</v>
      </c>
      <c r="C267" s="15">
        <v>2018</v>
      </c>
      <c r="D267" s="2" t="s">
        <v>27</v>
      </c>
      <c r="E267" s="5">
        <v>329990.77</v>
      </c>
      <c r="F267" s="5">
        <v>655.27</v>
      </c>
      <c r="G267" s="5">
        <v>4143.8100000000004</v>
      </c>
      <c r="H267" s="5">
        <v>187.38</v>
      </c>
      <c r="I267" s="5">
        <v>136.07</v>
      </c>
    </row>
    <row r="268" spans="1:9" ht="39" x14ac:dyDescent="0.25">
      <c r="A268" s="2" t="s">
        <v>16</v>
      </c>
      <c r="B268" s="1" t="s">
        <v>3</v>
      </c>
      <c r="C268" s="14">
        <v>2012</v>
      </c>
      <c r="D268" s="2" t="s">
        <v>27</v>
      </c>
      <c r="E268" s="3">
        <v>30523.66</v>
      </c>
      <c r="F268" s="3">
        <v>71.25</v>
      </c>
      <c r="G268" s="3">
        <v>475.63</v>
      </c>
      <c r="H268" s="3">
        <v>17.329999999999998</v>
      </c>
      <c r="I268" s="3">
        <v>11.55</v>
      </c>
    </row>
    <row r="269" spans="1:9" ht="39" x14ac:dyDescent="0.25">
      <c r="A269" s="4" t="s">
        <v>16</v>
      </c>
      <c r="B269" s="1" t="s">
        <v>3</v>
      </c>
      <c r="C269" s="15">
        <v>2013</v>
      </c>
      <c r="D269" s="2" t="s">
        <v>27</v>
      </c>
      <c r="E269" s="5">
        <v>31290.99</v>
      </c>
      <c r="F269" s="5">
        <v>73.05</v>
      </c>
      <c r="G269" s="5">
        <v>480.03</v>
      </c>
      <c r="H269" s="5">
        <v>17.77</v>
      </c>
      <c r="I269" s="5">
        <v>11.85</v>
      </c>
    </row>
    <row r="270" spans="1:9" ht="39" x14ac:dyDescent="0.25">
      <c r="A270" s="2" t="s">
        <v>16</v>
      </c>
      <c r="B270" s="1" t="s">
        <v>3</v>
      </c>
      <c r="C270" s="14">
        <v>2014</v>
      </c>
      <c r="D270" s="2" t="s">
        <v>27</v>
      </c>
      <c r="E270" s="3">
        <v>43523.71</v>
      </c>
      <c r="F270" s="3">
        <v>101.6</v>
      </c>
      <c r="G270" s="3">
        <v>670.14</v>
      </c>
      <c r="H270" s="3">
        <v>24.71</v>
      </c>
      <c r="I270" s="3">
        <v>16.48</v>
      </c>
    </row>
    <row r="271" spans="1:9" ht="39" x14ac:dyDescent="0.25">
      <c r="A271" s="4" t="s">
        <v>16</v>
      </c>
      <c r="B271" s="1" t="s">
        <v>3</v>
      </c>
      <c r="C271" s="15">
        <v>2015</v>
      </c>
      <c r="D271" s="2" t="s">
        <v>27</v>
      </c>
      <c r="E271" s="5">
        <v>54968.88</v>
      </c>
      <c r="F271" s="5">
        <v>126.17</v>
      </c>
      <c r="G271" s="5">
        <v>823.17</v>
      </c>
      <c r="H271" s="5">
        <v>31.21</v>
      </c>
      <c r="I271" s="5">
        <v>21.02</v>
      </c>
    </row>
    <row r="272" spans="1:9" ht="39" x14ac:dyDescent="0.25">
      <c r="A272" s="2" t="s">
        <v>16</v>
      </c>
      <c r="B272" s="1" t="s">
        <v>3</v>
      </c>
      <c r="C272" s="14">
        <v>2016</v>
      </c>
      <c r="D272" s="2" t="s">
        <v>27</v>
      </c>
      <c r="E272" s="3">
        <v>67153.53</v>
      </c>
      <c r="F272" s="3">
        <v>102.59</v>
      </c>
      <c r="G272" s="3">
        <v>647.63</v>
      </c>
      <c r="H272" s="3">
        <v>38.130000000000003</v>
      </c>
      <c r="I272" s="3">
        <v>30.67</v>
      </c>
    </row>
    <row r="273" spans="1:9" ht="39" x14ac:dyDescent="0.25">
      <c r="A273" s="4" t="s">
        <v>16</v>
      </c>
      <c r="B273" s="1" t="s">
        <v>3</v>
      </c>
      <c r="C273" s="15">
        <v>2017</v>
      </c>
      <c r="D273" s="2" t="s">
        <v>27</v>
      </c>
      <c r="E273" s="5">
        <v>75102.679999999993</v>
      </c>
      <c r="F273" s="5">
        <v>115.45</v>
      </c>
      <c r="G273" s="5">
        <v>725.5</v>
      </c>
      <c r="H273" s="5">
        <v>42.65</v>
      </c>
      <c r="I273" s="5">
        <v>34.229999999999997</v>
      </c>
    </row>
    <row r="274" spans="1:9" ht="39" x14ac:dyDescent="0.25">
      <c r="A274" s="2" t="s">
        <v>16</v>
      </c>
      <c r="B274" s="1" t="s">
        <v>3</v>
      </c>
      <c r="C274" s="14">
        <v>2018</v>
      </c>
      <c r="D274" s="2" t="s">
        <v>27</v>
      </c>
      <c r="E274" s="3">
        <v>88679.17</v>
      </c>
      <c r="F274" s="3">
        <v>143.80000000000001</v>
      </c>
      <c r="G274" s="3">
        <v>915.82</v>
      </c>
      <c r="H274" s="3">
        <v>50.35</v>
      </c>
      <c r="I274" s="3">
        <v>39.700000000000003</v>
      </c>
    </row>
    <row r="275" spans="1:9" ht="26.25" x14ac:dyDescent="0.25">
      <c r="A275" s="4" t="s">
        <v>17</v>
      </c>
      <c r="B275" s="1" t="s">
        <v>3</v>
      </c>
      <c r="C275" s="15">
        <v>2012</v>
      </c>
      <c r="D275" s="2" t="s">
        <v>27</v>
      </c>
      <c r="E275" s="5">
        <v>16569.990000000002</v>
      </c>
      <c r="F275" s="5">
        <v>38.68</v>
      </c>
      <c r="G275" s="5">
        <v>247.6</v>
      </c>
      <c r="H275" s="5">
        <v>9.41</v>
      </c>
      <c r="I275" s="5">
        <v>6.27</v>
      </c>
    </row>
    <row r="276" spans="1:9" ht="26.25" x14ac:dyDescent="0.25">
      <c r="A276" s="2" t="s">
        <v>17</v>
      </c>
      <c r="B276" s="1" t="s">
        <v>3</v>
      </c>
      <c r="C276" s="14">
        <v>2013</v>
      </c>
      <c r="D276" s="2" t="s">
        <v>27</v>
      </c>
      <c r="E276" s="3">
        <v>22349.71</v>
      </c>
      <c r="F276" s="3">
        <v>52.17</v>
      </c>
      <c r="G276" s="3">
        <v>336.03</v>
      </c>
      <c r="H276" s="3">
        <v>12.69</v>
      </c>
      <c r="I276" s="3">
        <v>8.4600000000000009</v>
      </c>
    </row>
    <row r="277" spans="1:9" ht="26.25" x14ac:dyDescent="0.25">
      <c r="A277" s="4" t="s">
        <v>17</v>
      </c>
      <c r="B277" s="1" t="s">
        <v>3</v>
      </c>
      <c r="C277" s="15">
        <v>2014</v>
      </c>
      <c r="D277" s="2" t="s">
        <v>27</v>
      </c>
      <c r="E277" s="5">
        <v>25307.15</v>
      </c>
      <c r="F277" s="5">
        <v>59.08</v>
      </c>
      <c r="G277" s="5">
        <v>378.82</v>
      </c>
      <c r="H277" s="5">
        <v>14.37</v>
      </c>
      <c r="I277" s="5">
        <v>9.58</v>
      </c>
    </row>
    <row r="278" spans="1:9" ht="26.25" x14ac:dyDescent="0.25">
      <c r="A278" s="2" t="s">
        <v>17</v>
      </c>
      <c r="B278" s="1" t="s">
        <v>3</v>
      </c>
      <c r="C278" s="14">
        <v>2015</v>
      </c>
      <c r="D278" s="2" t="s">
        <v>27</v>
      </c>
      <c r="E278" s="3">
        <v>24373.81</v>
      </c>
      <c r="F278" s="3">
        <v>54.45</v>
      </c>
      <c r="G278" s="3">
        <v>346.9</v>
      </c>
      <c r="H278" s="3">
        <v>13.84</v>
      </c>
      <c r="I278" s="3">
        <v>9.4600000000000009</v>
      </c>
    </row>
    <row r="279" spans="1:9" ht="26.25" x14ac:dyDescent="0.25">
      <c r="A279" s="4" t="s">
        <v>17</v>
      </c>
      <c r="B279" s="1" t="s">
        <v>3</v>
      </c>
      <c r="C279" s="15">
        <v>2016</v>
      </c>
      <c r="D279" s="2" t="s">
        <v>27</v>
      </c>
      <c r="E279" s="5">
        <v>45538.13</v>
      </c>
      <c r="F279" s="5">
        <v>74.05</v>
      </c>
      <c r="G279" s="5">
        <v>449.62</v>
      </c>
      <c r="H279" s="5">
        <v>25.86</v>
      </c>
      <c r="I279" s="5">
        <v>20.37</v>
      </c>
    </row>
    <row r="280" spans="1:9" ht="26.25" x14ac:dyDescent="0.25">
      <c r="A280" s="2" t="s">
        <v>17</v>
      </c>
      <c r="B280" s="1" t="s">
        <v>3</v>
      </c>
      <c r="C280" s="14">
        <v>2017</v>
      </c>
      <c r="D280" s="2" t="s">
        <v>27</v>
      </c>
      <c r="E280" s="3">
        <v>42635.4</v>
      </c>
      <c r="F280" s="3">
        <v>77.81</v>
      </c>
      <c r="G280" s="3">
        <v>476.11</v>
      </c>
      <c r="H280" s="3">
        <v>24.21</v>
      </c>
      <c r="I280" s="3">
        <v>18.25</v>
      </c>
    </row>
    <row r="281" spans="1:9" ht="26.25" x14ac:dyDescent="0.25">
      <c r="A281" s="4" t="s">
        <v>17</v>
      </c>
      <c r="B281" s="1" t="s">
        <v>3</v>
      </c>
      <c r="C281" s="15">
        <v>2018</v>
      </c>
      <c r="D281" s="2" t="s">
        <v>27</v>
      </c>
      <c r="E281" s="5">
        <v>60150.94</v>
      </c>
      <c r="F281" s="5">
        <v>106.88</v>
      </c>
      <c r="G281" s="5">
        <v>646</v>
      </c>
      <c r="H281" s="5">
        <v>34.159999999999997</v>
      </c>
      <c r="I281" s="5">
        <v>26.02</v>
      </c>
    </row>
    <row r="282" spans="1:9" ht="26.25" x14ac:dyDescent="0.25">
      <c r="A282" s="2" t="s">
        <v>18</v>
      </c>
      <c r="B282" s="1" t="s">
        <v>3</v>
      </c>
      <c r="C282" s="14">
        <v>2012</v>
      </c>
      <c r="D282" s="2" t="s">
        <v>27</v>
      </c>
      <c r="E282" s="3">
        <v>551.47</v>
      </c>
      <c r="F282" s="3">
        <v>1.29</v>
      </c>
      <c r="G282" s="3">
        <v>8.84</v>
      </c>
      <c r="H282" s="3">
        <v>0.31</v>
      </c>
      <c r="I282" s="3">
        <v>0.21</v>
      </c>
    </row>
    <row r="283" spans="1:9" ht="26.25" x14ac:dyDescent="0.25">
      <c r="A283" s="4" t="s">
        <v>18</v>
      </c>
      <c r="B283" s="1" t="s">
        <v>3</v>
      </c>
      <c r="C283" s="15">
        <v>2013</v>
      </c>
      <c r="D283" s="2" t="s">
        <v>27</v>
      </c>
      <c r="E283" s="5">
        <v>1038.3900000000001</v>
      </c>
      <c r="F283" s="5">
        <v>2.42</v>
      </c>
      <c r="G283" s="5">
        <v>16.52</v>
      </c>
      <c r="H283" s="5">
        <v>0.59</v>
      </c>
      <c r="I283" s="5">
        <v>0.39</v>
      </c>
    </row>
    <row r="284" spans="1:9" ht="26.25" x14ac:dyDescent="0.25">
      <c r="A284" s="2" t="s">
        <v>18</v>
      </c>
      <c r="B284" s="1" t="s">
        <v>3</v>
      </c>
      <c r="C284" s="14">
        <v>2014</v>
      </c>
      <c r="D284" s="2" t="s">
        <v>27</v>
      </c>
      <c r="E284" s="3">
        <v>1987.25</v>
      </c>
      <c r="F284" s="3">
        <v>4.6399999999999997</v>
      </c>
      <c r="G284" s="3">
        <v>31.5</v>
      </c>
      <c r="H284" s="3">
        <v>1.1299999999999999</v>
      </c>
      <c r="I284" s="3">
        <v>0.75</v>
      </c>
    </row>
    <row r="285" spans="1:9" ht="26.25" x14ac:dyDescent="0.25">
      <c r="A285" s="4" t="s">
        <v>18</v>
      </c>
      <c r="B285" s="1" t="s">
        <v>3</v>
      </c>
      <c r="C285" s="15">
        <v>2015</v>
      </c>
      <c r="D285" s="2" t="s">
        <v>27</v>
      </c>
      <c r="E285" s="5">
        <v>659.65</v>
      </c>
      <c r="F285" s="5">
        <v>1.54</v>
      </c>
      <c r="G285" s="5">
        <v>10.54</v>
      </c>
      <c r="H285" s="5">
        <v>0.37</v>
      </c>
      <c r="I285" s="5">
        <v>0.25</v>
      </c>
    </row>
    <row r="286" spans="1:9" ht="26.25" x14ac:dyDescent="0.25">
      <c r="A286" s="2" t="s">
        <v>18</v>
      </c>
      <c r="B286" s="1" t="s">
        <v>3</v>
      </c>
      <c r="C286" s="14">
        <v>2016</v>
      </c>
      <c r="D286" s="2" t="s">
        <v>27</v>
      </c>
      <c r="E286" s="3">
        <v>1178.5899999999999</v>
      </c>
      <c r="F286" s="3">
        <v>2.75</v>
      </c>
      <c r="G286" s="3">
        <v>18.940000000000001</v>
      </c>
      <c r="H286" s="3">
        <v>0.67</v>
      </c>
      <c r="I286" s="3">
        <v>0.45</v>
      </c>
    </row>
    <row r="287" spans="1:9" ht="26.25" x14ac:dyDescent="0.25">
      <c r="A287" s="4" t="s">
        <v>18</v>
      </c>
      <c r="B287" s="1" t="s">
        <v>3</v>
      </c>
      <c r="C287" s="15">
        <v>2017</v>
      </c>
      <c r="D287" s="2" t="s">
        <v>27</v>
      </c>
      <c r="E287" s="5">
        <v>1080.48</v>
      </c>
      <c r="F287" s="5">
        <v>2.52</v>
      </c>
      <c r="G287" s="5">
        <v>17.41</v>
      </c>
      <c r="H287" s="5">
        <v>0.61</v>
      </c>
      <c r="I287" s="5">
        <v>0.41</v>
      </c>
    </row>
    <row r="288" spans="1:9" ht="26.25" x14ac:dyDescent="0.25">
      <c r="A288" s="2" t="s">
        <v>18</v>
      </c>
      <c r="B288" s="1" t="s">
        <v>3</v>
      </c>
      <c r="C288" s="14">
        <v>2018</v>
      </c>
      <c r="D288" s="2" t="s">
        <v>27</v>
      </c>
      <c r="E288" s="3">
        <v>1110.42</v>
      </c>
      <c r="F288" s="3">
        <v>2.59</v>
      </c>
      <c r="G288" s="3">
        <v>18.059999999999999</v>
      </c>
      <c r="H288" s="3">
        <v>0.63</v>
      </c>
      <c r="I288" s="3">
        <v>0.42</v>
      </c>
    </row>
    <row r="289" spans="1:9" ht="26.25" x14ac:dyDescent="0.25">
      <c r="A289" s="4" t="s">
        <v>19</v>
      </c>
      <c r="B289" s="1" t="s">
        <v>3</v>
      </c>
      <c r="C289" s="15">
        <v>2012</v>
      </c>
      <c r="D289" s="2" t="s">
        <v>27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</row>
    <row r="290" spans="1:9" ht="26.25" x14ac:dyDescent="0.25">
      <c r="A290" s="2" t="s">
        <v>19</v>
      </c>
      <c r="B290" s="1" t="s">
        <v>3</v>
      </c>
      <c r="C290" s="14">
        <v>2013</v>
      </c>
      <c r="D290" s="2" t="s">
        <v>27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</row>
    <row r="291" spans="1:9" ht="26.25" x14ac:dyDescent="0.25">
      <c r="A291" s="4" t="s">
        <v>19</v>
      </c>
      <c r="B291" s="1" t="s">
        <v>3</v>
      </c>
      <c r="C291" s="15">
        <v>2014</v>
      </c>
      <c r="D291" s="2" t="s">
        <v>27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</row>
    <row r="292" spans="1:9" ht="26.25" x14ac:dyDescent="0.25">
      <c r="A292" s="2" t="s">
        <v>19</v>
      </c>
      <c r="B292" s="1" t="s">
        <v>3</v>
      </c>
      <c r="C292" s="14">
        <v>2015</v>
      </c>
      <c r="D292" s="2" t="s">
        <v>27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</row>
    <row r="293" spans="1:9" ht="26.25" x14ac:dyDescent="0.25">
      <c r="A293" s="4" t="s">
        <v>19</v>
      </c>
      <c r="B293" s="1" t="s">
        <v>3</v>
      </c>
      <c r="C293" s="15">
        <v>2016</v>
      </c>
      <c r="D293" s="2" t="s">
        <v>27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</row>
    <row r="294" spans="1:9" ht="26.25" x14ac:dyDescent="0.25">
      <c r="A294" s="2" t="s">
        <v>19</v>
      </c>
      <c r="B294" s="1" t="s">
        <v>3</v>
      </c>
      <c r="C294" s="14">
        <v>2017</v>
      </c>
      <c r="D294" s="2" t="s">
        <v>27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</row>
    <row r="295" spans="1:9" ht="26.25" x14ac:dyDescent="0.25">
      <c r="A295" s="4" t="s">
        <v>19</v>
      </c>
      <c r="B295" s="1" t="s">
        <v>3</v>
      </c>
      <c r="C295" s="15">
        <v>2018</v>
      </c>
      <c r="D295" s="2" t="s">
        <v>27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</row>
    <row r="296" spans="1:9" ht="26.25" x14ac:dyDescent="0.25">
      <c r="A296" s="2" t="s">
        <v>20</v>
      </c>
      <c r="B296" s="1" t="s">
        <v>3</v>
      </c>
      <c r="C296" s="14">
        <v>2012</v>
      </c>
      <c r="D296" s="2" t="s">
        <v>27</v>
      </c>
      <c r="E296" s="3">
        <v>1545.82</v>
      </c>
      <c r="F296" s="3">
        <v>3.61</v>
      </c>
      <c r="G296" s="3">
        <v>24.43</v>
      </c>
      <c r="H296" s="3">
        <v>2.0499999999999998</v>
      </c>
      <c r="I296" s="3">
        <v>0.59</v>
      </c>
    </row>
    <row r="297" spans="1:9" ht="26.25" x14ac:dyDescent="0.25">
      <c r="A297" s="4" t="s">
        <v>20</v>
      </c>
      <c r="B297" s="1" t="s">
        <v>3</v>
      </c>
      <c r="C297" s="15">
        <v>2013</v>
      </c>
      <c r="D297" s="2" t="s">
        <v>27</v>
      </c>
      <c r="E297" s="5">
        <v>2455.56</v>
      </c>
      <c r="F297" s="5">
        <v>5.73</v>
      </c>
      <c r="G297" s="5">
        <v>39.81</v>
      </c>
      <c r="H297" s="5">
        <v>3.25</v>
      </c>
      <c r="I297" s="5">
        <v>0.93</v>
      </c>
    </row>
    <row r="298" spans="1:9" ht="26.25" x14ac:dyDescent="0.25">
      <c r="A298" s="2" t="s">
        <v>20</v>
      </c>
      <c r="B298" s="1" t="s">
        <v>3</v>
      </c>
      <c r="C298" s="14">
        <v>2014</v>
      </c>
      <c r="D298" s="2" t="s">
        <v>27</v>
      </c>
      <c r="E298" s="3">
        <v>2931.44</v>
      </c>
      <c r="F298" s="3">
        <v>6.84</v>
      </c>
      <c r="G298" s="3">
        <v>47.4</v>
      </c>
      <c r="H298" s="3">
        <v>3.88</v>
      </c>
      <c r="I298" s="3">
        <v>1.1100000000000001</v>
      </c>
    </row>
    <row r="299" spans="1:9" ht="26.25" x14ac:dyDescent="0.25">
      <c r="A299" s="4" t="s">
        <v>20</v>
      </c>
      <c r="B299" s="1" t="s">
        <v>3</v>
      </c>
      <c r="C299" s="15">
        <v>2015</v>
      </c>
      <c r="D299" s="2" t="s">
        <v>27</v>
      </c>
      <c r="E299" s="5">
        <v>4600.21</v>
      </c>
      <c r="F299" s="5">
        <v>10.69</v>
      </c>
      <c r="G299" s="5">
        <v>72.81</v>
      </c>
      <c r="H299" s="5">
        <v>6.09</v>
      </c>
      <c r="I299" s="5">
        <v>1.75</v>
      </c>
    </row>
    <row r="300" spans="1:9" ht="26.25" x14ac:dyDescent="0.25">
      <c r="A300" s="2" t="s">
        <v>20</v>
      </c>
      <c r="B300" s="1" t="s">
        <v>3</v>
      </c>
      <c r="C300" s="14">
        <v>2016</v>
      </c>
      <c r="D300" s="2" t="s">
        <v>27</v>
      </c>
      <c r="E300" s="3">
        <v>1906.67</v>
      </c>
      <c r="F300" s="3">
        <v>4.29</v>
      </c>
      <c r="G300" s="3">
        <v>29.68</v>
      </c>
      <c r="H300" s="3">
        <v>2.5299999999999998</v>
      </c>
      <c r="I300" s="3">
        <v>0.74</v>
      </c>
    </row>
    <row r="301" spans="1:9" ht="26.25" x14ac:dyDescent="0.25">
      <c r="A301" s="4" t="s">
        <v>20</v>
      </c>
      <c r="B301" s="1" t="s">
        <v>3</v>
      </c>
      <c r="C301" s="15">
        <v>2017</v>
      </c>
      <c r="D301" s="2" t="s">
        <v>27</v>
      </c>
      <c r="E301" s="5">
        <v>4232.68</v>
      </c>
      <c r="F301" s="5">
        <v>9.1300000000000008</v>
      </c>
      <c r="G301" s="5">
        <v>62.44</v>
      </c>
      <c r="H301" s="5">
        <v>5.61</v>
      </c>
      <c r="I301" s="5">
        <v>1.67</v>
      </c>
    </row>
    <row r="302" spans="1:9" ht="26.25" x14ac:dyDescent="0.25">
      <c r="A302" s="2" t="s">
        <v>20</v>
      </c>
      <c r="B302" s="1" t="s">
        <v>3</v>
      </c>
      <c r="C302" s="14">
        <v>2018</v>
      </c>
      <c r="D302" s="2" t="s">
        <v>27</v>
      </c>
      <c r="E302" s="3">
        <v>5265.01</v>
      </c>
      <c r="F302" s="3">
        <v>11.2</v>
      </c>
      <c r="G302" s="3">
        <v>75.83</v>
      </c>
      <c r="H302" s="3">
        <v>6.98</v>
      </c>
      <c r="I302" s="3">
        <v>2.1</v>
      </c>
    </row>
    <row r="303" spans="1:9" ht="26.25" x14ac:dyDescent="0.25">
      <c r="A303" s="4" t="s">
        <v>21</v>
      </c>
      <c r="B303" s="1" t="s">
        <v>3</v>
      </c>
      <c r="C303" s="15">
        <v>2012</v>
      </c>
      <c r="D303" s="2" t="s">
        <v>27</v>
      </c>
      <c r="E303" s="5">
        <v>131448.57</v>
      </c>
      <c r="F303" s="5">
        <v>306.85000000000002</v>
      </c>
      <c r="G303" s="5">
        <v>2143.92</v>
      </c>
      <c r="H303" s="5">
        <v>174.16</v>
      </c>
      <c r="I303" s="5">
        <v>49.76</v>
      </c>
    </row>
    <row r="304" spans="1:9" ht="26.25" x14ac:dyDescent="0.25">
      <c r="A304" s="2" t="s">
        <v>21</v>
      </c>
      <c r="B304" s="1" t="s">
        <v>3</v>
      </c>
      <c r="C304" s="14">
        <v>2013</v>
      </c>
      <c r="D304" s="2" t="s">
        <v>27</v>
      </c>
      <c r="E304" s="3">
        <v>137507.84</v>
      </c>
      <c r="F304" s="3">
        <v>321</v>
      </c>
      <c r="G304" s="3">
        <v>2246.4</v>
      </c>
      <c r="H304" s="3">
        <v>182.19</v>
      </c>
      <c r="I304" s="3">
        <v>52.05</v>
      </c>
    </row>
    <row r="305" spans="1:9" ht="26.25" x14ac:dyDescent="0.25">
      <c r="A305" s="4" t="s">
        <v>21</v>
      </c>
      <c r="B305" s="1" t="s">
        <v>3</v>
      </c>
      <c r="C305" s="15">
        <v>2014</v>
      </c>
      <c r="D305" s="2" t="s">
        <v>27</v>
      </c>
      <c r="E305" s="5">
        <v>145690.97</v>
      </c>
      <c r="F305" s="5">
        <v>340.1</v>
      </c>
      <c r="G305" s="5">
        <v>2381.77</v>
      </c>
      <c r="H305" s="5">
        <v>193.03</v>
      </c>
      <c r="I305" s="5">
        <v>55.15</v>
      </c>
    </row>
    <row r="306" spans="1:9" ht="26.25" x14ac:dyDescent="0.25">
      <c r="A306" s="2" t="s">
        <v>21</v>
      </c>
      <c r="B306" s="1" t="s">
        <v>3</v>
      </c>
      <c r="C306" s="14">
        <v>2015</v>
      </c>
      <c r="D306" s="2" t="s">
        <v>27</v>
      </c>
      <c r="E306" s="3">
        <v>167835.85</v>
      </c>
      <c r="F306" s="3">
        <v>387.07</v>
      </c>
      <c r="G306" s="3">
        <v>2715.87</v>
      </c>
      <c r="H306" s="3">
        <v>222.37</v>
      </c>
      <c r="I306" s="3">
        <v>63.99</v>
      </c>
    </row>
    <row r="307" spans="1:9" ht="26.25" x14ac:dyDescent="0.25">
      <c r="A307" s="4" t="s">
        <v>21</v>
      </c>
      <c r="B307" s="1" t="s">
        <v>3</v>
      </c>
      <c r="C307" s="15">
        <v>2016</v>
      </c>
      <c r="D307" s="2" t="s">
        <v>27</v>
      </c>
      <c r="E307" s="5">
        <v>218602.67</v>
      </c>
      <c r="F307" s="5">
        <v>422.31</v>
      </c>
      <c r="G307" s="5">
        <v>2917.27</v>
      </c>
      <c r="H307" s="5">
        <v>289.63</v>
      </c>
      <c r="I307" s="5">
        <v>91.28</v>
      </c>
    </row>
    <row r="308" spans="1:9" ht="26.25" x14ac:dyDescent="0.25">
      <c r="A308" s="2" t="s">
        <v>21</v>
      </c>
      <c r="B308" s="1" t="s">
        <v>3</v>
      </c>
      <c r="C308" s="14">
        <v>2017</v>
      </c>
      <c r="D308" s="2" t="s">
        <v>27</v>
      </c>
      <c r="E308" s="3">
        <v>243336.89</v>
      </c>
      <c r="F308" s="3">
        <v>449.13</v>
      </c>
      <c r="G308" s="3">
        <v>3083.73</v>
      </c>
      <c r="H308" s="3">
        <v>322.39999999999998</v>
      </c>
      <c r="I308" s="3">
        <v>103.64</v>
      </c>
    </row>
    <row r="309" spans="1:9" ht="26.25" x14ac:dyDescent="0.25">
      <c r="A309" s="4" t="s">
        <v>21</v>
      </c>
      <c r="B309" s="1" t="s">
        <v>3</v>
      </c>
      <c r="C309" s="15">
        <v>2018</v>
      </c>
      <c r="D309" s="2" t="s">
        <v>27</v>
      </c>
      <c r="E309" s="5">
        <v>241374.99</v>
      </c>
      <c r="F309" s="5">
        <v>451.68</v>
      </c>
      <c r="G309" s="5">
        <v>3111.97</v>
      </c>
      <c r="H309" s="5">
        <v>319.8</v>
      </c>
      <c r="I309" s="5">
        <v>102.21</v>
      </c>
    </row>
    <row r="310" spans="1:9" x14ac:dyDescent="0.25">
      <c r="A310" s="2" t="s">
        <v>22</v>
      </c>
      <c r="B310" s="1" t="s">
        <v>3</v>
      </c>
      <c r="C310" s="14">
        <v>2012</v>
      </c>
      <c r="D310" s="2" t="s">
        <v>27</v>
      </c>
      <c r="E310" s="3">
        <v>2195.77</v>
      </c>
      <c r="F310" s="3">
        <v>5.13</v>
      </c>
      <c r="G310" s="3">
        <v>35.43</v>
      </c>
      <c r="H310" s="3">
        <v>2.91</v>
      </c>
      <c r="I310" s="3">
        <v>0.83</v>
      </c>
    </row>
    <row r="311" spans="1:9" x14ac:dyDescent="0.25">
      <c r="A311" s="4" t="s">
        <v>22</v>
      </c>
      <c r="B311" s="1" t="s">
        <v>3</v>
      </c>
      <c r="C311" s="15">
        <v>2013</v>
      </c>
      <c r="D311" s="2" t="s">
        <v>27</v>
      </c>
      <c r="E311" s="5">
        <v>798.34</v>
      </c>
      <c r="F311" s="5">
        <v>1.86</v>
      </c>
      <c r="G311" s="5">
        <v>12.84</v>
      </c>
      <c r="H311" s="5">
        <v>1.06</v>
      </c>
      <c r="I311" s="5">
        <v>0.3</v>
      </c>
    </row>
    <row r="312" spans="1:9" x14ac:dyDescent="0.25">
      <c r="A312" s="2" t="s">
        <v>22</v>
      </c>
      <c r="B312" s="1" t="s">
        <v>3</v>
      </c>
      <c r="C312" s="14">
        <v>2014</v>
      </c>
      <c r="D312" s="2" t="s">
        <v>27</v>
      </c>
      <c r="E312" s="3">
        <v>3171.3</v>
      </c>
      <c r="F312" s="3">
        <v>7.4</v>
      </c>
      <c r="G312" s="3">
        <v>51.87</v>
      </c>
      <c r="H312" s="3">
        <v>4.2</v>
      </c>
      <c r="I312" s="3">
        <v>1.2</v>
      </c>
    </row>
    <row r="313" spans="1:9" x14ac:dyDescent="0.25">
      <c r="A313" s="4" t="s">
        <v>22</v>
      </c>
      <c r="B313" s="1" t="s">
        <v>3</v>
      </c>
      <c r="C313" s="15">
        <v>2015</v>
      </c>
      <c r="D313" s="2" t="s">
        <v>27</v>
      </c>
      <c r="E313" s="5">
        <v>1120.3599999999999</v>
      </c>
      <c r="F313" s="5">
        <v>2.62</v>
      </c>
      <c r="G313" s="5">
        <v>18.02</v>
      </c>
      <c r="H313" s="5">
        <v>1.48</v>
      </c>
      <c r="I313" s="5">
        <v>0.42</v>
      </c>
    </row>
    <row r="314" spans="1:9" x14ac:dyDescent="0.25">
      <c r="A314" s="2" t="s">
        <v>22</v>
      </c>
      <c r="B314" s="1" t="s">
        <v>3</v>
      </c>
      <c r="C314" s="14">
        <v>2016</v>
      </c>
      <c r="D314" s="2" t="s">
        <v>27</v>
      </c>
      <c r="E314" s="3">
        <v>1019.52</v>
      </c>
      <c r="F314" s="3">
        <v>2.0699999999999998</v>
      </c>
      <c r="G314" s="3">
        <v>14.02</v>
      </c>
      <c r="H314" s="3">
        <v>1.35</v>
      </c>
      <c r="I314" s="3">
        <v>0.42</v>
      </c>
    </row>
    <row r="315" spans="1:9" x14ac:dyDescent="0.25">
      <c r="A315" s="4" t="s">
        <v>22</v>
      </c>
      <c r="B315" s="1" t="s">
        <v>3</v>
      </c>
      <c r="C315" s="15">
        <v>2017</v>
      </c>
      <c r="D315" s="2" t="s">
        <v>27</v>
      </c>
      <c r="E315" s="5">
        <v>3516.59</v>
      </c>
      <c r="F315" s="5">
        <v>7.04</v>
      </c>
      <c r="G315" s="5">
        <v>48.44</v>
      </c>
      <c r="H315" s="5">
        <v>4.66</v>
      </c>
      <c r="I315" s="5">
        <v>1.44</v>
      </c>
    </row>
    <row r="316" spans="1:9" x14ac:dyDescent="0.25">
      <c r="A316" s="2" t="s">
        <v>22</v>
      </c>
      <c r="B316" s="1" t="s">
        <v>3</v>
      </c>
      <c r="C316" s="14">
        <v>2018</v>
      </c>
      <c r="D316" s="2" t="s">
        <v>27</v>
      </c>
      <c r="E316" s="3">
        <v>4590.75</v>
      </c>
      <c r="F316" s="3">
        <v>8.86</v>
      </c>
      <c r="G316" s="3">
        <v>60.24</v>
      </c>
      <c r="H316" s="3">
        <v>6.08</v>
      </c>
      <c r="I316" s="3">
        <v>1.92</v>
      </c>
    </row>
    <row r="317" spans="1:9" ht="26.25" x14ac:dyDescent="0.25">
      <c r="A317" s="2" t="s">
        <v>8</v>
      </c>
      <c r="B317" s="1" t="s">
        <v>4</v>
      </c>
      <c r="C317" s="14">
        <v>2012</v>
      </c>
      <c r="D317" s="2" t="s">
        <v>27</v>
      </c>
      <c r="E317" s="3">
        <v>126380.9</v>
      </c>
      <c r="F317" s="3">
        <v>293.04000000000002</v>
      </c>
      <c r="G317" s="3">
        <v>2734.18</v>
      </c>
      <c r="H317" s="3">
        <v>398.68</v>
      </c>
      <c r="I317" s="3">
        <v>228.88</v>
      </c>
    </row>
    <row r="318" spans="1:9" ht="26.25" x14ac:dyDescent="0.25">
      <c r="A318" s="4" t="s">
        <v>8</v>
      </c>
      <c r="B318" s="1" t="s">
        <v>4</v>
      </c>
      <c r="C318" s="15">
        <v>2013</v>
      </c>
      <c r="D318" s="2" t="s">
        <v>27</v>
      </c>
      <c r="E318" s="5">
        <v>113584.65</v>
      </c>
      <c r="F318" s="5">
        <v>263.26</v>
      </c>
      <c r="G318" s="5">
        <v>2510.11</v>
      </c>
      <c r="H318" s="5">
        <v>370.77</v>
      </c>
      <c r="I318" s="5">
        <v>215.45</v>
      </c>
    </row>
    <row r="319" spans="1:9" ht="26.25" x14ac:dyDescent="0.25">
      <c r="A319" s="2" t="s">
        <v>8</v>
      </c>
      <c r="B319" s="1" t="s">
        <v>4</v>
      </c>
      <c r="C319" s="14">
        <v>2014</v>
      </c>
      <c r="D319" s="2" t="s">
        <v>27</v>
      </c>
      <c r="E319" s="3">
        <v>95251.9</v>
      </c>
      <c r="F319" s="3">
        <v>220.75</v>
      </c>
      <c r="G319" s="3">
        <v>2113.62</v>
      </c>
      <c r="H319" s="3">
        <v>312.95999999999998</v>
      </c>
      <c r="I319" s="3">
        <v>182.27</v>
      </c>
    </row>
    <row r="320" spans="1:9" ht="26.25" x14ac:dyDescent="0.25">
      <c r="A320" s="4" t="s">
        <v>8</v>
      </c>
      <c r="B320" s="1" t="s">
        <v>4</v>
      </c>
      <c r="C320" s="15">
        <v>2015</v>
      </c>
      <c r="D320" s="2" t="s">
        <v>27</v>
      </c>
      <c r="E320" s="5">
        <v>102383.87</v>
      </c>
      <c r="F320" s="5">
        <v>236.01</v>
      </c>
      <c r="G320" s="5">
        <v>2223.79</v>
      </c>
      <c r="H320" s="5">
        <v>328.8</v>
      </c>
      <c r="I320" s="5">
        <v>189.37</v>
      </c>
    </row>
    <row r="321" spans="1:9" ht="26.25" x14ac:dyDescent="0.25">
      <c r="A321" s="2" t="s">
        <v>8</v>
      </c>
      <c r="B321" s="1" t="s">
        <v>4</v>
      </c>
      <c r="C321" s="14">
        <v>2016</v>
      </c>
      <c r="D321" s="2" t="s">
        <v>27</v>
      </c>
      <c r="E321" s="3">
        <v>112213.19</v>
      </c>
      <c r="F321" s="3">
        <v>246.08</v>
      </c>
      <c r="G321" s="3">
        <v>2312.94</v>
      </c>
      <c r="H321" s="3">
        <v>366.29</v>
      </c>
      <c r="I321" s="3">
        <v>206.53</v>
      </c>
    </row>
    <row r="322" spans="1:9" ht="26.25" x14ac:dyDescent="0.25">
      <c r="A322" s="4" t="s">
        <v>8</v>
      </c>
      <c r="B322" s="1" t="s">
        <v>4</v>
      </c>
      <c r="C322" s="15">
        <v>2017</v>
      </c>
      <c r="D322" s="2" t="s">
        <v>27</v>
      </c>
      <c r="E322" s="5">
        <v>128018.79</v>
      </c>
      <c r="F322" s="5">
        <v>279.06</v>
      </c>
      <c r="G322" s="5">
        <v>2606.9299999999998</v>
      </c>
      <c r="H322" s="5">
        <v>415.17</v>
      </c>
      <c r="I322" s="5">
        <v>232.73</v>
      </c>
    </row>
    <row r="323" spans="1:9" ht="26.25" x14ac:dyDescent="0.25">
      <c r="A323" s="2" t="s">
        <v>8</v>
      </c>
      <c r="B323" s="1" t="s">
        <v>4</v>
      </c>
      <c r="C323" s="14">
        <v>2018</v>
      </c>
      <c r="D323" s="2" t="s">
        <v>27</v>
      </c>
      <c r="E323" s="3">
        <v>130378.36</v>
      </c>
      <c r="F323" s="3">
        <v>287.35000000000002</v>
      </c>
      <c r="G323" s="3">
        <v>2713.04</v>
      </c>
      <c r="H323" s="3">
        <v>427.56</v>
      </c>
      <c r="I323" s="3">
        <v>242.17</v>
      </c>
    </row>
    <row r="324" spans="1:9" x14ac:dyDescent="0.25">
      <c r="A324" s="4" t="s">
        <v>9</v>
      </c>
      <c r="B324" s="1" t="s">
        <v>4</v>
      </c>
      <c r="C324" s="15">
        <v>2012</v>
      </c>
      <c r="D324" s="2" t="s">
        <v>27</v>
      </c>
      <c r="E324" s="5">
        <v>33140.36</v>
      </c>
      <c r="F324" s="5">
        <v>76.900000000000006</v>
      </c>
      <c r="G324" s="5">
        <v>686.96</v>
      </c>
      <c r="H324" s="5">
        <v>97.46</v>
      </c>
      <c r="I324" s="5">
        <v>54.47</v>
      </c>
    </row>
    <row r="325" spans="1:9" x14ac:dyDescent="0.25">
      <c r="A325" s="2" t="s">
        <v>9</v>
      </c>
      <c r="B325" s="1" t="s">
        <v>4</v>
      </c>
      <c r="C325" s="14">
        <v>2013</v>
      </c>
      <c r="D325" s="2" t="s">
        <v>27</v>
      </c>
      <c r="E325" s="3">
        <v>40960.94</v>
      </c>
      <c r="F325" s="3">
        <v>95.02</v>
      </c>
      <c r="G325" s="3">
        <v>866.25</v>
      </c>
      <c r="H325" s="3">
        <v>124.52</v>
      </c>
      <c r="I325" s="3">
        <v>70.5</v>
      </c>
    </row>
    <row r="326" spans="1:9" x14ac:dyDescent="0.25">
      <c r="A326" s="4" t="s">
        <v>9</v>
      </c>
      <c r="B326" s="1" t="s">
        <v>4</v>
      </c>
      <c r="C326" s="15">
        <v>2014</v>
      </c>
      <c r="D326" s="2" t="s">
        <v>27</v>
      </c>
      <c r="E326" s="5">
        <v>44503.32</v>
      </c>
      <c r="F326" s="5">
        <v>103.22</v>
      </c>
      <c r="G326" s="5">
        <v>945.22</v>
      </c>
      <c r="H326" s="5">
        <v>136.24</v>
      </c>
      <c r="I326" s="5">
        <v>77.349999999999994</v>
      </c>
    </row>
    <row r="327" spans="1:9" x14ac:dyDescent="0.25">
      <c r="A327" s="2" t="s">
        <v>9</v>
      </c>
      <c r="B327" s="1" t="s">
        <v>4</v>
      </c>
      <c r="C327" s="14">
        <v>2015</v>
      </c>
      <c r="D327" s="2" t="s">
        <v>27</v>
      </c>
      <c r="E327" s="3">
        <v>44295.54</v>
      </c>
      <c r="F327" s="3">
        <v>101.79</v>
      </c>
      <c r="G327" s="3">
        <v>923.25</v>
      </c>
      <c r="H327" s="3">
        <v>134.18</v>
      </c>
      <c r="I327" s="3">
        <v>75.44</v>
      </c>
    </row>
    <row r="328" spans="1:9" x14ac:dyDescent="0.25">
      <c r="A328" s="4" t="s">
        <v>9</v>
      </c>
      <c r="B328" s="1" t="s">
        <v>4</v>
      </c>
      <c r="C328" s="15">
        <v>2016</v>
      </c>
      <c r="D328" s="2" t="s">
        <v>27</v>
      </c>
      <c r="E328" s="5">
        <v>55935.68</v>
      </c>
      <c r="F328" s="5">
        <v>118.37</v>
      </c>
      <c r="G328" s="5">
        <v>1044.51</v>
      </c>
      <c r="H328" s="5">
        <v>169.4</v>
      </c>
      <c r="I328" s="5">
        <v>90.64</v>
      </c>
    </row>
    <row r="329" spans="1:9" x14ac:dyDescent="0.25">
      <c r="A329" s="2" t="s">
        <v>9</v>
      </c>
      <c r="B329" s="1" t="s">
        <v>4</v>
      </c>
      <c r="C329" s="14">
        <v>2017</v>
      </c>
      <c r="D329" s="2" t="s">
        <v>27</v>
      </c>
      <c r="E329" s="3">
        <v>50310.07</v>
      </c>
      <c r="F329" s="3">
        <v>106.87</v>
      </c>
      <c r="G329" s="3">
        <v>918.46</v>
      </c>
      <c r="H329" s="3">
        <v>146.4</v>
      </c>
      <c r="I329" s="3">
        <v>77.010000000000005</v>
      </c>
    </row>
    <row r="330" spans="1:9" x14ac:dyDescent="0.25">
      <c r="A330" s="4" t="s">
        <v>9</v>
      </c>
      <c r="B330" s="1" t="s">
        <v>4</v>
      </c>
      <c r="C330" s="15">
        <v>2018</v>
      </c>
      <c r="D330" s="2" t="s">
        <v>27</v>
      </c>
      <c r="E330" s="5">
        <v>54723.8</v>
      </c>
      <c r="F330" s="5">
        <v>116.51</v>
      </c>
      <c r="G330" s="5">
        <v>1014.65</v>
      </c>
      <c r="H330" s="5">
        <v>162.11000000000001</v>
      </c>
      <c r="I330" s="5">
        <v>86.15</v>
      </c>
    </row>
    <row r="331" spans="1:9" x14ac:dyDescent="0.25">
      <c r="A331" s="2" t="s">
        <v>10</v>
      </c>
      <c r="B331" s="1" t="s">
        <v>4</v>
      </c>
      <c r="C331" s="14">
        <v>2012</v>
      </c>
      <c r="D331" s="2" t="s">
        <v>27</v>
      </c>
      <c r="E331" s="3">
        <v>73665.56</v>
      </c>
      <c r="F331" s="3">
        <v>170.67</v>
      </c>
      <c r="G331" s="3">
        <v>1661.44</v>
      </c>
      <c r="H331" s="3">
        <v>248.37</v>
      </c>
      <c r="I331" s="3">
        <v>145.91999999999999</v>
      </c>
    </row>
    <row r="332" spans="1:9" x14ac:dyDescent="0.25">
      <c r="A332" s="4" t="s">
        <v>10</v>
      </c>
      <c r="B332" s="1" t="s">
        <v>4</v>
      </c>
      <c r="C332" s="15">
        <v>2013</v>
      </c>
      <c r="D332" s="2" t="s">
        <v>27</v>
      </c>
      <c r="E332" s="5">
        <v>70562.080000000002</v>
      </c>
      <c r="F332" s="5">
        <v>163.44999999999999</v>
      </c>
      <c r="G332" s="5">
        <v>1605.16</v>
      </c>
      <c r="H332" s="5">
        <v>241.14</v>
      </c>
      <c r="I332" s="5">
        <v>142.31</v>
      </c>
    </row>
    <row r="333" spans="1:9" x14ac:dyDescent="0.25">
      <c r="A333" s="2" t="s">
        <v>10</v>
      </c>
      <c r="B333" s="1" t="s">
        <v>4</v>
      </c>
      <c r="C333" s="14">
        <v>2014</v>
      </c>
      <c r="D333" s="2" t="s">
        <v>27</v>
      </c>
      <c r="E333" s="3">
        <v>77257.45</v>
      </c>
      <c r="F333" s="3">
        <v>178.95</v>
      </c>
      <c r="G333" s="3">
        <v>1762.34</v>
      </c>
      <c r="H333" s="3">
        <v>265.17</v>
      </c>
      <c r="I333" s="3">
        <v>156.71</v>
      </c>
    </row>
    <row r="334" spans="1:9" x14ac:dyDescent="0.25">
      <c r="A334" s="4" t="s">
        <v>10</v>
      </c>
      <c r="B334" s="1" t="s">
        <v>4</v>
      </c>
      <c r="C334" s="15">
        <v>2015</v>
      </c>
      <c r="D334" s="2" t="s">
        <v>27</v>
      </c>
      <c r="E334" s="5">
        <v>75672.34</v>
      </c>
      <c r="F334" s="5">
        <v>175.12</v>
      </c>
      <c r="G334" s="5">
        <v>1723.59</v>
      </c>
      <c r="H334" s="5">
        <v>259.57</v>
      </c>
      <c r="I334" s="5">
        <v>153.30000000000001</v>
      </c>
    </row>
    <row r="335" spans="1:9" x14ac:dyDescent="0.25">
      <c r="A335" s="2" t="s">
        <v>10</v>
      </c>
      <c r="B335" s="1" t="s">
        <v>4</v>
      </c>
      <c r="C335" s="14">
        <v>2016</v>
      </c>
      <c r="D335" s="2" t="s">
        <v>27</v>
      </c>
      <c r="E335" s="3">
        <v>77295.41</v>
      </c>
      <c r="F335" s="3">
        <v>175.22</v>
      </c>
      <c r="G335" s="3">
        <v>1717.74</v>
      </c>
      <c r="H335" s="3">
        <v>265.31</v>
      </c>
      <c r="I335" s="3">
        <v>155.07</v>
      </c>
    </row>
    <row r="336" spans="1:9" x14ac:dyDescent="0.25">
      <c r="A336" s="4" t="s">
        <v>10</v>
      </c>
      <c r="B336" s="1" t="s">
        <v>4</v>
      </c>
      <c r="C336" s="15">
        <v>2017</v>
      </c>
      <c r="D336" s="2" t="s">
        <v>27</v>
      </c>
      <c r="E336" s="5">
        <v>88204.21</v>
      </c>
      <c r="F336" s="5">
        <v>200.45</v>
      </c>
      <c r="G336" s="5">
        <v>1976.39</v>
      </c>
      <c r="H336" s="5">
        <v>305.13</v>
      </c>
      <c r="I336" s="5">
        <v>179.05</v>
      </c>
    </row>
    <row r="337" spans="1:9" x14ac:dyDescent="0.25">
      <c r="A337" s="2" t="s">
        <v>10</v>
      </c>
      <c r="B337" s="1" t="s">
        <v>4</v>
      </c>
      <c r="C337" s="14">
        <v>2018</v>
      </c>
      <c r="D337" s="2" t="s">
        <v>27</v>
      </c>
      <c r="E337" s="3">
        <v>93545.03</v>
      </c>
      <c r="F337" s="3">
        <v>211.93</v>
      </c>
      <c r="G337" s="3">
        <v>2081.6999999999998</v>
      </c>
      <c r="H337" s="3">
        <v>322.08</v>
      </c>
      <c r="I337" s="3">
        <v>188.4</v>
      </c>
    </row>
    <row r="338" spans="1:9" ht="26.25" x14ac:dyDescent="0.25">
      <c r="A338" s="4" t="s">
        <v>11</v>
      </c>
      <c r="B338" s="1" t="s">
        <v>4</v>
      </c>
      <c r="C338" s="15">
        <v>2012</v>
      </c>
      <c r="D338" s="2" t="s">
        <v>27</v>
      </c>
      <c r="E338" s="5">
        <v>14117.91</v>
      </c>
      <c r="F338" s="5">
        <v>32.96</v>
      </c>
      <c r="G338" s="5">
        <v>330.46</v>
      </c>
      <c r="H338" s="5">
        <v>18.71</v>
      </c>
      <c r="I338" s="5">
        <v>5.34</v>
      </c>
    </row>
    <row r="339" spans="1:9" ht="26.25" x14ac:dyDescent="0.25">
      <c r="A339" s="2" t="s">
        <v>11</v>
      </c>
      <c r="B339" s="1" t="s">
        <v>4</v>
      </c>
      <c r="C339" s="14">
        <v>2013</v>
      </c>
      <c r="D339" s="2" t="s">
        <v>27</v>
      </c>
      <c r="E339" s="3">
        <v>18436.37</v>
      </c>
      <c r="F339" s="3">
        <v>43.04</v>
      </c>
      <c r="G339" s="3">
        <v>432.89</v>
      </c>
      <c r="H339" s="3">
        <v>24.43</v>
      </c>
      <c r="I339" s="3">
        <v>6.98</v>
      </c>
    </row>
    <row r="340" spans="1:9" ht="26.25" x14ac:dyDescent="0.25">
      <c r="A340" s="4" t="s">
        <v>11</v>
      </c>
      <c r="B340" s="1" t="s">
        <v>4</v>
      </c>
      <c r="C340" s="15">
        <v>2014</v>
      </c>
      <c r="D340" s="2" t="s">
        <v>27</v>
      </c>
      <c r="E340" s="5">
        <v>19590.990000000002</v>
      </c>
      <c r="F340" s="5">
        <v>45.73</v>
      </c>
      <c r="G340" s="5">
        <v>465.48</v>
      </c>
      <c r="H340" s="5">
        <v>25.96</v>
      </c>
      <c r="I340" s="5">
        <v>7.42</v>
      </c>
    </row>
    <row r="341" spans="1:9" ht="26.25" x14ac:dyDescent="0.25">
      <c r="A341" s="2" t="s">
        <v>11</v>
      </c>
      <c r="B341" s="1" t="s">
        <v>4</v>
      </c>
      <c r="C341" s="14">
        <v>2015</v>
      </c>
      <c r="D341" s="2" t="s">
        <v>27</v>
      </c>
      <c r="E341" s="3">
        <v>23909.040000000001</v>
      </c>
      <c r="F341" s="3">
        <v>55.74</v>
      </c>
      <c r="G341" s="3">
        <v>538.75</v>
      </c>
      <c r="H341" s="3">
        <v>31.68</v>
      </c>
      <c r="I341" s="3">
        <v>9.06</v>
      </c>
    </row>
    <row r="342" spans="1:9" ht="26.25" x14ac:dyDescent="0.25">
      <c r="A342" s="4" t="s">
        <v>11</v>
      </c>
      <c r="B342" s="1" t="s">
        <v>4</v>
      </c>
      <c r="C342" s="15">
        <v>2016</v>
      </c>
      <c r="D342" s="2" t="s">
        <v>27</v>
      </c>
      <c r="E342" s="5">
        <v>31618.55</v>
      </c>
      <c r="F342" s="5">
        <v>72.290000000000006</v>
      </c>
      <c r="G342" s="5">
        <v>719.3</v>
      </c>
      <c r="H342" s="5">
        <v>41.89</v>
      </c>
      <c r="I342" s="5">
        <v>12.12</v>
      </c>
    </row>
    <row r="343" spans="1:9" ht="26.25" x14ac:dyDescent="0.25">
      <c r="A343" s="2" t="s">
        <v>11</v>
      </c>
      <c r="B343" s="1" t="s">
        <v>4</v>
      </c>
      <c r="C343" s="14">
        <v>2017</v>
      </c>
      <c r="D343" s="2" t="s">
        <v>27</v>
      </c>
      <c r="E343" s="3">
        <v>28299.119999999999</v>
      </c>
      <c r="F343" s="3">
        <v>64.819999999999993</v>
      </c>
      <c r="G343" s="3">
        <v>649.74</v>
      </c>
      <c r="H343" s="3">
        <v>37.49</v>
      </c>
      <c r="I343" s="3">
        <v>10.83</v>
      </c>
    </row>
    <row r="344" spans="1:9" ht="26.25" x14ac:dyDescent="0.25">
      <c r="A344" s="4" t="s">
        <v>11</v>
      </c>
      <c r="B344" s="1" t="s">
        <v>4</v>
      </c>
      <c r="C344" s="15">
        <v>2018</v>
      </c>
      <c r="D344" s="2" t="s">
        <v>27</v>
      </c>
      <c r="E344" s="5">
        <v>27808.82</v>
      </c>
      <c r="F344" s="5">
        <v>62.77</v>
      </c>
      <c r="G344" s="5">
        <v>612.37</v>
      </c>
      <c r="H344" s="5">
        <v>36.840000000000003</v>
      </c>
      <c r="I344" s="5">
        <v>10.74</v>
      </c>
    </row>
    <row r="345" spans="1:9" ht="26.25" x14ac:dyDescent="0.25">
      <c r="A345" s="2" t="s">
        <v>12</v>
      </c>
      <c r="B345" s="1" t="s">
        <v>4</v>
      </c>
      <c r="C345" s="14">
        <v>2012</v>
      </c>
      <c r="D345" s="2" t="s">
        <v>27</v>
      </c>
      <c r="E345" s="3">
        <v>19900.36</v>
      </c>
      <c r="F345" s="3">
        <v>46.07</v>
      </c>
      <c r="G345" s="3">
        <v>467.44</v>
      </c>
      <c r="H345" s="3">
        <v>71.489999999999995</v>
      </c>
      <c r="I345" s="3">
        <v>42.86</v>
      </c>
    </row>
    <row r="346" spans="1:9" ht="26.25" x14ac:dyDescent="0.25">
      <c r="A346" s="4" t="s">
        <v>12</v>
      </c>
      <c r="B346" s="1" t="s">
        <v>4</v>
      </c>
      <c r="C346" s="15">
        <v>2013</v>
      </c>
      <c r="D346" s="2" t="s">
        <v>27</v>
      </c>
      <c r="E346" s="5">
        <v>19704.29</v>
      </c>
      <c r="F346" s="5">
        <v>45.63</v>
      </c>
      <c r="G346" s="5">
        <v>453.17</v>
      </c>
      <c r="H346" s="5">
        <v>68.5</v>
      </c>
      <c r="I346" s="5">
        <v>40.65</v>
      </c>
    </row>
    <row r="347" spans="1:9" ht="26.25" x14ac:dyDescent="0.25">
      <c r="A347" s="2" t="s">
        <v>12</v>
      </c>
      <c r="B347" s="1" t="s">
        <v>4</v>
      </c>
      <c r="C347" s="14">
        <v>2014</v>
      </c>
      <c r="D347" s="2" t="s">
        <v>27</v>
      </c>
      <c r="E347" s="3">
        <v>23178.86</v>
      </c>
      <c r="F347" s="3">
        <v>53.69</v>
      </c>
      <c r="G347" s="3">
        <v>529.4</v>
      </c>
      <c r="H347" s="3">
        <v>79.709999999999994</v>
      </c>
      <c r="I347" s="3">
        <v>47.14</v>
      </c>
    </row>
    <row r="348" spans="1:9" ht="26.25" x14ac:dyDescent="0.25">
      <c r="A348" s="4" t="s">
        <v>12</v>
      </c>
      <c r="B348" s="1" t="s">
        <v>4</v>
      </c>
      <c r="C348" s="15">
        <v>2015</v>
      </c>
      <c r="D348" s="2" t="s">
        <v>27</v>
      </c>
      <c r="E348" s="5">
        <v>28904.12</v>
      </c>
      <c r="F348" s="5">
        <v>66.64</v>
      </c>
      <c r="G348" s="5">
        <v>647.87</v>
      </c>
      <c r="H348" s="5">
        <v>97.42</v>
      </c>
      <c r="I348" s="5">
        <v>57.08</v>
      </c>
    </row>
    <row r="349" spans="1:9" ht="26.25" x14ac:dyDescent="0.25">
      <c r="A349" s="2" t="s">
        <v>12</v>
      </c>
      <c r="B349" s="1" t="s">
        <v>4</v>
      </c>
      <c r="C349" s="14">
        <v>2016</v>
      </c>
      <c r="D349" s="2" t="s">
        <v>27</v>
      </c>
      <c r="E349" s="3">
        <v>27366.68</v>
      </c>
      <c r="F349" s="3">
        <v>58.33</v>
      </c>
      <c r="G349" s="3">
        <v>563.9</v>
      </c>
      <c r="H349" s="3">
        <v>93.9</v>
      </c>
      <c r="I349" s="3">
        <v>53.2</v>
      </c>
    </row>
    <row r="350" spans="1:9" ht="26.25" x14ac:dyDescent="0.25">
      <c r="A350" s="4" t="s">
        <v>12</v>
      </c>
      <c r="B350" s="1" t="s">
        <v>4</v>
      </c>
      <c r="C350" s="15">
        <v>2017</v>
      </c>
      <c r="D350" s="2" t="s">
        <v>27</v>
      </c>
      <c r="E350" s="5">
        <v>29543.54</v>
      </c>
      <c r="F350" s="5">
        <v>63.61</v>
      </c>
      <c r="G350" s="5">
        <v>623.12</v>
      </c>
      <c r="H350" s="5">
        <v>102.94</v>
      </c>
      <c r="I350" s="5">
        <v>58.96</v>
      </c>
    </row>
    <row r="351" spans="1:9" ht="26.25" x14ac:dyDescent="0.25">
      <c r="A351" s="2" t="s">
        <v>12</v>
      </c>
      <c r="B351" s="1" t="s">
        <v>4</v>
      </c>
      <c r="C351" s="14">
        <v>2018</v>
      </c>
      <c r="D351" s="2" t="s">
        <v>27</v>
      </c>
      <c r="E351" s="3">
        <v>30352.04</v>
      </c>
      <c r="F351" s="3">
        <v>66.77</v>
      </c>
      <c r="G351" s="3">
        <v>661.52</v>
      </c>
      <c r="H351" s="3">
        <v>106.78</v>
      </c>
      <c r="I351" s="3">
        <v>62.02</v>
      </c>
    </row>
    <row r="352" spans="1:9" ht="26.25" x14ac:dyDescent="0.25">
      <c r="A352" s="4" t="s">
        <v>13</v>
      </c>
      <c r="B352" s="1" t="s">
        <v>4</v>
      </c>
      <c r="C352" s="15">
        <v>2012</v>
      </c>
      <c r="D352" s="2" t="s">
        <v>27</v>
      </c>
      <c r="E352" s="5">
        <v>8386.66</v>
      </c>
      <c r="F352" s="5">
        <v>19.420000000000002</v>
      </c>
      <c r="G352" s="5">
        <v>196.06</v>
      </c>
      <c r="H352" s="5">
        <v>29.91</v>
      </c>
      <c r="I352" s="5">
        <v>17.89</v>
      </c>
    </row>
    <row r="353" spans="1:9" ht="26.25" x14ac:dyDescent="0.25">
      <c r="A353" s="2" t="s">
        <v>13</v>
      </c>
      <c r="B353" s="1" t="s">
        <v>4</v>
      </c>
      <c r="C353" s="14">
        <v>2013</v>
      </c>
      <c r="D353" s="2" t="s">
        <v>27</v>
      </c>
      <c r="E353" s="3">
        <v>10596.19</v>
      </c>
      <c r="F353" s="3">
        <v>24.53</v>
      </c>
      <c r="G353" s="3">
        <v>246.41</v>
      </c>
      <c r="H353" s="3">
        <v>37.479999999999997</v>
      </c>
      <c r="I353" s="3">
        <v>22.36</v>
      </c>
    </row>
    <row r="354" spans="1:9" ht="26.25" x14ac:dyDescent="0.25">
      <c r="A354" s="4" t="s">
        <v>13</v>
      </c>
      <c r="B354" s="1" t="s">
        <v>4</v>
      </c>
      <c r="C354" s="15">
        <v>2014</v>
      </c>
      <c r="D354" s="2" t="s">
        <v>27</v>
      </c>
      <c r="E354" s="5">
        <v>11093.99</v>
      </c>
      <c r="F354" s="5">
        <v>25.69</v>
      </c>
      <c r="G354" s="5">
        <v>256.29000000000002</v>
      </c>
      <c r="H354" s="5">
        <v>38.840000000000003</v>
      </c>
      <c r="I354" s="5">
        <v>23.1</v>
      </c>
    </row>
    <row r="355" spans="1:9" ht="26.25" x14ac:dyDescent="0.25">
      <c r="A355" s="2" t="s">
        <v>13</v>
      </c>
      <c r="B355" s="1" t="s">
        <v>4</v>
      </c>
      <c r="C355" s="14">
        <v>2015</v>
      </c>
      <c r="D355" s="2" t="s">
        <v>27</v>
      </c>
      <c r="E355" s="3">
        <v>15884.05</v>
      </c>
      <c r="F355" s="3">
        <v>36.729999999999997</v>
      </c>
      <c r="G355" s="3">
        <v>361.15</v>
      </c>
      <c r="H355" s="3">
        <v>54.42</v>
      </c>
      <c r="I355" s="3">
        <v>32.11</v>
      </c>
    </row>
    <row r="356" spans="1:9" ht="26.25" x14ac:dyDescent="0.25">
      <c r="A356" s="4" t="s">
        <v>13</v>
      </c>
      <c r="B356" s="1" t="s">
        <v>4</v>
      </c>
      <c r="C356" s="15">
        <v>2016</v>
      </c>
      <c r="D356" s="2" t="s">
        <v>27</v>
      </c>
      <c r="E356" s="5">
        <v>21185.08</v>
      </c>
      <c r="F356" s="5">
        <v>48.12</v>
      </c>
      <c r="G356" s="5">
        <v>471.94</v>
      </c>
      <c r="H356" s="5">
        <v>72.73</v>
      </c>
      <c r="I356" s="5">
        <v>42.55</v>
      </c>
    </row>
    <row r="357" spans="1:9" ht="26.25" x14ac:dyDescent="0.25">
      <c r="A357" s="2" t="s">
        <v>13</v>
      </c>
      <c r="B357" s="1" t="s">
        <v>4</v>
      </c>
      <c r="C357" s="14">
        <v>2017</v>
      </c>
      <c r="D357" s="2" t="s">
        <v>27</v>
      </c>
      <c r="E357" s="3">
        <v>24995.5</v>
      </c>
      <c r="F357" s="3">
        <v>57.12</v>
      </c>
      <c r="G357" s="3">
        <v>565.44000000000005</v>
      </c>
      <c r="H357" s="3">
        <v>86.83</v>
      </c>
      <c r="I357" s="3">
        <v>51.17</v>
      </c>
    </row>
    <row r="358" spans="1:9" ht="26.25" x14ac:dyDescent="0.25">
      <c r="A358" s="4" t="s">
        <v>13</v>
      </c>
      <c r="B358" s="1" t="s">
        <v>4</v>
      </c>
      <c r="C358" s="15">
        <v>2018</v>
      </c>
      <c r="D358" s="2" t="s">
        <v>27</v>
      </c>
      <c r="E358" s="5">
        <v>24861.22</v>
      </c>
      <c r="F358" s="5">
        <v>56.85</v>
      </c>
      <c r="G358" s="5">
        <v>560.53</v>
      </c>
      <c r="H358" s="5">
        <v>85.82</v>
      </c>
      <c r="I358" s="5">
        <v>50.49</v>
      </c>
    </row>
    <row r="359" spans="1:9" ht="26.25" x14ac:dyDescent="0.25">
      <c r="A359" s="2" t="s">
        <v>14</v>
      </c>
      <c r="B359" s="1" t="s">
        <v>4</v>
      </c>
      <c r="C359" s="14">
        <v>2012</v>
      </c>
      <c r="D359" s="2" t="s">
        <v>27</v>
      </c>
      <c r="E359" s="3">
        <v>816.47</v>
      </c>
      <c r="F359" s="3">
        <v>1.89</v>
      </c>
      <c r="G359" s="3">
        <v>19.16</v>
      </c>
      <c r="H359" s="3">
        <v>2.93</v>
      </c>
      <c r="I359" s="3">
        <v>1.75</v>
      </c>
    </row>
    <row r="360" spans="1:9" ht="26.25" x14ac:dyDescent="0.25">
      <c r="A360" s="4" t="s">
        <v>14</v>
      </c>
      <c r="B360" s="1" t="s">
        <v>4</v>
      </c>
      <c r="C360" s="15">
        <v>2013</v>
      </c>
      <c r="D360" s="2" t="s">
        <v>27</v>
      </c>
      <c r="E360" s="5">
        <v>707.34</v>
      </c>
      <c r="F360" s="5">
        <v>1.64</v>
      </c>
      <c r="G360" s="5">
        <v>16.649999999999999</v>
      </c>
      <c r="H360" s="5">
        <v>2.5499999999999998</v>
      </c>
      <c r="I360" s="5">
        <v>1.53</v>
      </c>
    </row>
    <row r="361" spans="1:9" ht="26.25" x14ac:dyDescent="0.25">
      <c r="A361" s="2" t="s">
        <v>14</v>
      </c>
      <c r="B361" s="1" t="s">
        <v>4</v>
      </c>
      <c r="C361" s="14">
        <v>2014</v>
      </c>
      <c r="D361" s="2" t="s">
        <v>27</v>
      </c>
      <c r="E361" s="3">
        <v>3219.8</v>
      </c>
      <c r="F361" s="3">
        <v>7.45</v>
      </c>
      <c r="G361" s="3">
        <v>75.62</v>
      </c>
      <c r="H361" s="3">
        <v>11.56</v>
      </c>
      <c r="I361" s="3">
        <v>6.93</v>
      </c>
    </row>
    <row r="362" spans="1:9" ht="26.25" x14ac:dyDescent="0.25">
      <c r="A362" s="4" t="s">
        <v>14</v>
      </c>
      <c r="B362" s="1" t="s">
        <v>4</v>
      </c>
      <c r="C362" s="15">
        <v>2015</v>
      </c>
      <c r="D362" s="2" t="s">
        <v>27</v>
      </c>
      <c r="E362" s="5">
        <v>3413.45</v>
      </c>
      <c r="F362" s="5">
        <v>7.9</v>
      </c>
      <c r="G362" s="5">
        <v>80.010000000000005</v>
      </c>
      <c r="H362" s="5">
        <v>12.22</v>
      </c>
      <c r="I362" s="5">
        <v>7.32</v>
      </c>
    </row>
    <row r="363" spans="1:9" ht="26.25" x14ac:dyDescent="0.25">
      <c r="A363" s="2" t="s">
        <v>14</v>
      </c>
      <c r="B363" s="1" t="s">
        <v>4</v>
      </c>
      <c r="C363" s="14">
        <v>2016</v>
      </c>
      <c r="D363" s="2" t="s">
        <v>27</v>
      </c>
      <c r="E363" s="3">
        <v>2480.4499999999998</v>
      </c>
      <c r="F363" s="3">
        <v>5.74</v>
      </c>
      <c r="G363" s="3">
        <v>58.01</v>
      </c>
      <c r="H363" s="3">
        <v>8.85</v>
      </c>
      <c r="I363" s="3">
        <v>5.3</v>
      </c>
    </row>
    <row r="364" spans="1:9" ht="26.25" x14ac:dyDescent="0.25">
      <c r="A364" s="4" t="s">
        <v>14</v>
      </c>
      <c r="B364" s="1" t="s">
        <v>4</v>
      </c>
      <c r="C364" s="15">
        <v>2017</v>
      </c>
      <c r="D364" s="2" t="s">
        <v>27</v>
      </c>
      <c r="E364" s="5">
        <v>3764.59</v>
      </c>
      <c r="F364" s="5">
        <v>8.7200000000000006</v>
      </c>
      <c r="G364" s="5">
        <v>87.29</v>
      </c>
      <c r="H364" s="5">
        <v>13.26</v>
      </c>
      <c r="I364" s="5">
        <v>7.9</v>
      </c>
    </row>
    <row r="365" spans="1:9" ht="26.25" x14ac:dyDescent="0.25">
      <c r="A365" s="2" t="s">
        <v>14</v>
      </c>
      <c r="B365" s="1" t="s">
        <v>4</v>
      </c>
      <c r="C365" s="14">
        <v>2018</v>
      </c>
      <c r="D365" s="2" t="s">
        <v>27</v>
      </c>
      <c r="E365" s="3">
        <v>3301.65</v>
      </c>
      <c r="F365" s="3">
        <v>7.64</v>
      </c>
      <c r="G365" s="3">
        <v>75.94</v>
      </c>
      <c r="H365" s="3">
        <v>11.48</v>
      </c>
      <c r="I365" s="3">
        <v>6.81</v>
      </c>
    </row>
    <row r="366" spans="1:9" ht="26.25" x14ac:dyDescent="0.25">
      <c r="A366" s="4" t="s">
        <v>15</v>
      </c>
      <c r="B366" s="1" t="s">
        <v>4</v>
      </c>
      <c r="C366" s="15">
        <v>2012</v>
      </c>
      <c r="D366" s="2" t="s">
        <v>27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</row>
    <row r="367" spans="1:9" ht="26.25" x14ac:dyDescent="0.25">
      <c r="A367" s="2" t="s">
        <v>15</v>
      </c>
      <c r="B367" s="1" t="s">
        <v>4</v>
      </c>
      <c r="C367" s="14">
        <v>2013</v>
      </c>
      <c r="D367" s="2" t="s">
        <v>27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</row>
    <row r="368" spans="1:9" ht="26.25" x14ac:dyDescent="0.25">
      <c r="A368" s="4" t="s">
        <v>15</v>
      </c>
      <c r="B368" s="1" t="s">
        <v>4</v>
      </c>
      <c r="C368" s="15">
        <v>2014</v>
      </c>
      <c r="D368" s="2" t="s">
        <v>27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</row>
    <row r="369" spans="1:9" ht="26.25" x14ac:dyDescent="0.25">
      <c r="A369" s="2" t="s">
        <v>15</v>
      </c>
      <c r="B369" s="1" t="s">
        <v>4</v>
      </c>
      <c r="C369" s="14">
        <v>2015</v>
      </c>
      <c r="D369" s="2" t="s">
        <v>27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</row>
    <row r="370" spans="1:9" ht="26.25" x14ac:dyDescent="0.25">
      <c r="A370" s="4" t="s">
        <v>15</v>
      </c>
      <c r="B370" s="1" t="s">
        <v>4</v>
      </c>
      <c r="C370" s="15">
        <v>2016</v>
      </c>
      <c r="D370" s="2" t="s">
        <v>27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</row>
    <row r="371" spans="1:9" ht="26.25" x14ac:dyDescent="0.25">
      <c r="A371" s="2" t="s">
        <v>15</v>
      </c>
      <c r="B371" s="1" t="s">
        <v>4</v>
      </c>
      <c r="C371" s="14">
        <v>2017</v>
      </c>
      <c r="D371" s="2" t="s">
        <v>27</v>
      </c>
      <c r="E371" s="3">
        <v>177.45</v>
      </c>
      <c r="F371" s="3">
        <v>0.41</v>
      </c>
      <c r="G371" s="3">
        <v>2.94</v>
      </c>
      <c r="H371" s="3">
        <v>0.24</v>
      </c>
      <c r="I371" s="3">
        <v>0.4</v>
      </c>
    </row>
    <row r="372" spans="1:9" ht="26.25" x14ac:dyDescent="0.25">
      <c r="A372" s="4" t="s">
        <v>15</v>
      </c>
      <c r="B372" s="1" t="s">
        <v>4</v>
      </c>
      <c r="C372" s="15">
        <v>2018</v>
      </c>
      <c r="D372" s="2" t="s">
        <v>27</v>
      </c>
      <c r="E372" s="5">
        <v>549.4</v>
      </c>
      <c r="F372" s="5">
        <v>1.27</v>
      </c>
      <c r="G372" s="5">
        <v>9.01</v>
      </c>
      <c r="H372" s="5">
        <v>0.73</v>
      </c>
      <c r="I372" s="5">
        <v>1.24</v>
      </c>
    </row>
    <row r="373" spans="1:9" ht="39" x14ac:dyDescent="0.25">
      <c r="A373" s="2" t="s">
        <v>16</v>
      </c>
      <c r="B373" s="1" t="s">
        <v>4</v>
      </c>
      <c r="C373" s="14">
        <v>2012</v>
      </c>
      <c r="D373" s="2" t="s">
        <v>27</v>
      </c>
      <c r="E373" s="3">
        <v>63688.46</v>
      </c>
      <c r="F373" s="3">
        <v>148.66999999999999</v>
      </c>
      <c r="G373" s="3">
        <v>970.48</v>
      </c>
      <c r="H373" s="3">
        <v>84.38</v>
      </c>
      <c r="I373" s="3">
        <v>24.11</v>
      </c>
    </row>
    <row r="374" spans="1:9" ht="39" x14ac:dyDescent="0.25">
      <c r="A374" s="4" t="s">
        <v>16</v>
      </c>
      <c r="B374" s="1" t="s">
        <v>4</v>
      </c>
      <c r="C374" s="15">
        <v>2013</v>
      </c>
      <c r="D374" s="2" t="s">
        <v>27</v>
      </c>
      <c r="E374" s="5">
        <v>61937.68</v>
      </c>
      <c r="F374" s="5">
        <v>144.59</v>
      </c>
      <c r="G374" s="5">
        <v>960.77</v>
      </c>
      <c r="H374" s="5">
        <v>82.06</v>
      </c>
      <c r="I374" s="5">
        <v>23.45</v>
      </c>
    </row>
    <row r="375" spans="1:9" ht="39" x14ac:dyDescent="0.25">
      <c r="A375" s="2" t="s">
        <v>16</v>
      </c>
      <c r="B375" s="1" t="s">
        <v>4</v>
      </c>
      <c r="C375" s="14">
        <v>2014</v>
      </c>
      <c r="D375" s="2" t="s">
        <v>27</v>
      </c>
      <c r="E375" s="3">
        <v>62938.83</v>
      </c>
      <c r="F375" s="3">
        <v>146.91999999999999</v>
      </c>
      <c r="G375" s="3">
        <v>977.55</v>
      </c>
      <c r="H375" s="3">
        <v>83.39</v>
      </c>
      <c r="I375" s="3">
        <v>23.83</v>
      </c>
    </row>
    <row r="376" spans="1:9" ht="39" x14ac:dyDescent="0.25">
      <c r="A376" s="4" t="s">
        <v>16</v>
      </c>
      <c r="B376" s="1" t="s">
        <v>4</v>
      </c>
      <c r="C376" s="15">
        <v>2015</v>
      </c>
      <c r="D376" s="2" t="s">
        <v>27</v>
      </c>
      <c r="E376" s="5">
        <v>70864.11</v>
      </c>
      <c r="F376" s="5">
        <v>163.32</v>
      </c>
      <c r="G376" s="5">
        <v>1075.27</v>
      </c>
      <c r="H376" s="5">
        <v>93.89</v>
      </c>
      <c r="I376" s="5">
        <v>27.03</v>
      </c>
    </row>
    <row r="377" spans="1:9" ht="39" x14ac:dyDescent="0.25">
      <c r="A377" s="2" t="s">
        <v>16</v>
      </c>
      <c r="B377" s="1" t="s">
        <v>4</v>
      </c>
      <c r="C377" s="14">
        <v>2016</v>
      </c>
      <c r="D377" s="2" t="s">
        <v>27</v>
      </c>
      <c r="E377" s="3">
        <v>82215.759999999995</v>
      </c>
      <c r="F377" s="3">
        <v>147.80000000000001</v>
      </c>
      <c r="G377" s="3">
        <v>946.92</v>
      </c>
      <c r="H377" s="3">
        <v>108.93</v>
      </c>
      <c r="I377" s="3">
        <v>35.4</v>
      </c>
    </row>
    <row r="378" spans="1:9" ht="39" x14ac:dyDescent="0.25">
      <c r="A378" s="4" t="s">
        <v>16</v>
      </c>
      <c r="B378" s="1" t="s">
        <v>4</v>
      </c>
      <c r="C378" s="15">
        <v>2017</v>
      </c>
      <c r="D378" s="2" t="s">
        <v>27</v>
      </c>
      <c r="E378" s="5">
        <v>86729.81</v>
      </c>
      <c r="F378" s="5">
        <v>153.19999999999999</v>
      </c>
      <c r="G378" s="5">
        <v>972.16</v>
      </c>
      <c r="H378" s="5">
        <v>114.91</v>
      </c>
      <c r="I378" s="5">
        <v>37.61</v>
      </c>
    </row>
    <row r="379" spans="1:9" ht="39" x14ac:dyDescent="0.25">
      <c r="A379" s="2" t="s">
        <v>16</v>
      </c>
      <c r="B379" s="1" t="s">
        <v>4</v>
      </c>
      <c r="C379" s="14">
        <v>2018</v>
      </c>
      <c r="D379" s="2" t="s">
        <v>27</v>
      </c>
      <c r="E379" s="3">
        <v>81492.2</v>
      </c>
      <c r="F379" s="3">
        <v>144.93</v>
      </c>
      <c r="G379" s="3">
        <v>935.38</v>
      </c>
      <c r="H379" s="3">
        <v>107.97</v>
      </c>
      <c r="I379" s="3">
        <v>35.24</v>
      </c>
    </row>
    <row r="380" spans="1:9" ht="26.25" x14ac:dyDescent="0.25">
      <c r="A380" s="4" t="s">
        <v>17</v>
      </c>
      <c r="B380" s="1" t="s">
        <v>4</v>
      </c>
      <c r="C380" s="15">
        <v>2012</v>
      </c>
      <c r="D380" s="2" t="s">
        <v>27</v>
      </c>
      <c r="E380" s="5">
        <v>30172.68</v>
      </c>
      <c r="F380" s="5">
        <v>70.430000000000007</v>
      </c>
      <c r="G380" s="5">
        <v>430.71</v>
      </c>
      <c r="H380" s="5">
        <v>39.979999999999997</v>
      </c>
      <c r="I380" s="5">
        <v>11.42</v>
      </c>
    </row>
    <row r="381" spans="1:9" ht="26.25" x14ac:dyDescent="0.25">
      <c r="A381" s="2" t="s">
        <v>17</v>
      </c>
      <c r="B381" s="1" t="s">
        <v>4</v>
      </c>
      <c r="C381" s="14">
        <v>2013</v>
      </c>
      <c r="D381" s="2" t="s">
        <v>27</v>
      </c>
      <c r="E381" s="3">
        <v>45835.28</v>
      </c>
      <c r="F381" s="3">
        <v>107</v>
      </c>
      <c r="G381" s="3">
        <v>647.4</v>
      </c>
      <c r="H381" s="3">
        <v>60.73</v>
      </c>
      <c r="I381" s="3">
        <v>17.350000000000001</v>
      </c>
    </row>
    <row r="382" spans="1:9" ht="26.25" x14ac:dyDescent="0.25">
      <c r="A382" s="4" t="s">
        <v>17</v>
      </c>
      <c r="B382" s="1" t="s">
        <v>4</v>
      </c>
      <c r="C382" s="15">
        <v>2014</v>
      </c>
      <c r="D382" s="2" t="s">
        <v>27</v>
      </c>
      <c r="E382" s="5">
        <v>76377.45</v>
      </c>
      <c r="F382" s="5">
        <v>178.29</v>
      </c>
      <c r="G382" s="5">
        <v>1081.8699999999999</v>
      </c>
      <c r="H382" s="5">
        <v>101.19</v>
      </c>
      <c r="I382" s="5">
        <v>28.91</v>
      </c>
    </row>
    <row r="383" spans="1:9" ht="26.25" x14ac:dyDescent="0.25">
      <c r="A383" s="2" t="s">
        <v>17</v>
      </c>
      <c r="B383" s="1" t="s">
        <v>4</v>
      </c>
      <c r="C383" s="14">
        <v>2015</v>
      </c>
      <c r="D383" s="2" t="s">
        <v>27</v>
      </c>
      <c r="E383" s="3">
        <v>83987.35</v>
      </c>
      <c r="F383" s="3">
        <v>192.21</v>
      </c>
      <c r="G383" s="3">
        <v>1158.99</v>
      </c>
      <c r="H383" s="3">
        <v>111.28</v>
      </c>
      <c r="I383" s="3">
        <v>32.17</v>
      </c>
    </row>
    <row r="384" spans="1:9" ht="26.25" x14ac:dyDescent="0.25">
      <c r="A384" s="4" t="s">
        <v>17</v>
      </c>
      <c r="B384" s="1" t="s">
        <v>4</v>
      </c>
      <c r="C384" s="15">
        <v>2016</v>
      </c>
      <c r="D384" s="2" t="s">
        <v>27</v>
      </c>
      <c r="E384" s="5">
        <v>84029.78</v>
      </c>
      <c r="F384" s="5">
        <v>135.27000000000001</v>
      </c>
      <c r="G384" s="5">
        <v>797.61</v>
      </c>
      <c r="H384" s="5">
        <v>111.33</v>
      </c>
      <c r="I384" s="5">
        <v>37.71</v>
      </c>
    </row>
    <row r="385" spans="1:9" ht="26.25" x14ac:dyDescent="0.25">
      <c r="A385" s="2" t="s">
        <v>17</v>
      </c>
      <c r="B385" s="1" t="s">
        <v>4</v>
      </c>
      <c r="C385" s="14">
        <v>2017</v>
      </c>
      <c r="D385" s="2" t="s">
        <v>27</v>
      </c>
      <c r="E385" s="3">
        <v>75408.160000000003</v>
      </c>
      <c r="F385" s="3">
        <v>123.77</v>
      </c>
      <c r="G385" s="3">
        <v>740.71</v>
      </c>
      <c r="H385" s="3">
        <v>99.91</v>
      </c>
      <c r="I385" s="3">
        <v>33.61</v>
      </c>
    </row>
    <row r="386" spans="1:9" ht="26.25" x14ac:dyDescent="0.25">
      <c r="A386" s="4" t="s">
        <v>17</v>
      </c>
      <c r="B386" s="1" t="s">
        <v>4</v>
      </c>
      <c r="C386" s="15">
        <v>2018</v>
      </c>
      <c r="D386" s="2" t="s">
        <v>27</v>
      </c>
      <c r="E386" s="5">
        <v>73404.460000000006</v>
      </c>
      <c r="F386" s="5">
        <v>122.54</v>
      </c>
      <c r="G386" s="5">
        <v>735.58</v>
      </c>
      <c r="H386" s="5">
        <v>97.26</v>
      </c>
      <c r="I386" s="5">
        <v>32.520000000000003</v>
      </c>
    </row>
    <row r="387" spans="1:9" ht="26.25" x14ac:dyDescent="0.25">
      <c r="A387" s="2" t="s">
        <v>18</v>
      </c>
      <c r="B387" s="1" t="s">
        <v>4</v>
      </c>
      <c r="C387" s="14">
        <v>2012</v>
      </c>
      <c r="D387" s="2" t="s">
        <v>27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</row>
    <row r="388" spans="1:9" ht="26.25" x14ac:dyDescent="0.25">
      <c r="A388" s="4" t="s">
        <v>18</v>
      </c>
      <c r="B388" s="1" t="s">
        <v>4</v>
      </c>
      <c r="C388" s="15">
        <v>2013</v>
      </c>
      <c r="D388" s="2" t="s">
        <v>27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</row>
    <row r="389" spans="1:9" ht="26.25" x14ac:dyDescent="0.25">
      <c r="A389" s="2" t="s">
        <v>18</v>
      </c>
      <c r="B389" s="1" t="s">
        <v>4</v>
      </c>
      <c r="C389" s="14">
        <v>2014</v>
      </c>
      <c r="D389" s="2" t="s">
        <v>27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</row>
    <row r="390" spans="1:9" ht="26.25" x14ac:dyDescent="0.25">
      <c r="A390" s="4" t="s">
        <v>18</v>
      </c>
      <c r="B390" s="1" t="s">
        <v>4</v>
      </c>
      <c r="C390" s="15">
        <v>2015</v>
      </c>
      <c r="D390" s="2" t="s">
        <v>27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</row>
    <row r="391" spans="1:9" ht="26.25" x14ac:dyDescent="0.25">
      <c r="A391" s="2" t="s">
        <v>18</v>
      </c>
      <c r="B391" s="1" t="s">
        <v>4</v>
      </c>
      <c r="C391" s="14">
        <v>2016</v>
      </c>
      <c r="D391" s="2" t="s">
        <v>27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</row>
    <row r="392" spans="1:9" ht="26.25" x14ac:dyDescent="0.25">
      <c r="A392" s="4" t="s">
        <v>18</v>
      </c>
      <c r="B392" s="1" t="s">
        <v>4</v>
      </c>
      <c r="C392" s="15">
        <v>2017</v>
      </c>
      <c r="D392" s="2" t="s">
        <v>27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</row>
    <row r="393" spans="1:9" ht="26.25" x14ac:dyDescent="0.25">
      <c r="A393" s="2" t="s">
        <v>18</v>
      </c>
      <c r="B393" s="1" t="s">
        <v>4</v>
      </c>
      <c r="C393" s="14">
        <v>2018</v>
      </c>
      <c r="D393" s="2" t="s">
        <v>27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</row>
    <row r="394" spans="1:9" ht="26.25" x14ac:dyDescent="0.25">
      <c r="A394" s="4" t="s">
        <v>19</v>
      </c>
      <c r="B394" s="1" t="s">
        <v>4</v>
      </c>
      <c r="C394" s="15">
        <v>2012</v>
      </c>
      <c r="D394" s="2" t="s">
        <v>27</v>
      </c>
      <c r="E394" s="5">
        <v>3529.96</v>
      </c>
      <c r="F394" s="5">
        <v>8.18</v>
      </c>
      <c r="G394" s="5">
        <v>78</v>
      </c>
      <c r="H394" s="5">
        <v>11.52</v>
      </c>
      <c r="I394" s="5">
        <v>6.69</v>
      </c>
    </row>
    <row r="395" spans="1:9" ht="26.25" x14ac:dyDescent="0.25">
      <c r="A395" s="2" t="s">
        <v>19</v>
      </c>
      <c r="B395" s="1" t="s">
        <v>4</v>
      </c>
      <c r="C395" s="14">
        <v>2013</v>
      </c>
      <c r="D395" s="2" t="s">
        <v>27</v>
      </c>
      <c r="E395" s="3">
        <v>2492.86</v>
      </c>
      <c r="F395" s="3">
        <v>5.77</v>
      </c>
      <c r="G395" s="3">
        <v>56.77</v>
      </c>
      <c r="H395" s="3">
        <v>8.5299999999999994</v>
      </c>
      <c r="I395" s="3">
        <v>5.04</v>
      </c>
    </row>
    <row r="396" spans="1:9" ht="26.25" x14ac:dyDescent="0.25">
      <c r="A396" s="4" t="s">
        <v>19</v>
      </c>
      <c r="B396" s="1" t="s">
        <v>4</v>
      </c>
      <c r="C396" s="15">
        <v>2014</v>
      </c>
      <c r="D396" s="2" t="s">
        <v>27</v>
      </c>
      <c r="E396" s="5">
        <v>3961.44</v>
      </c>
      <c r="F396" s="5">
        <v>9.19</v>
      </c>
      <c r="G396" s="5">
        <v>85.28</v>
      </c>
      <c r="H396" s="5">
        <v>12.4</v>
      </c>
      <c r="I396" s="5">
        <v>7.1</v>
      </c>
    </row>
    <row r="397" spans="1:9" ht="26.25" x14ac:dyDescent="0.25">
      <c r="A397" s="2" t="s">
        <v>19</v>
      </c>
      <c r="B397" s="1" t="s">
        <v>4</v>
      </c>
      <c r="C397" s="14">
        <v>2015</v>
      </c>
      <c r="D397" s="2" t="s">
        <v>27</v>
      </c>
      <c r="E397" s="3">
        <v>4750.13</v>
      </c>
      <c r="F397" s="3">
        <v>11.02</v>
      </c>
      <c r="G397" s="3">
        <v>101.64</v>
      </c>
      <c r="H397" s="3">
        <v>14.72</v>
      </c>
      <c r="I397" s="3">
        <v>8.39</v>
      </c>
    </row>
    <row r="398" spans="1:9" ht="26.25" x14ac:dyDescent="0.25">
      <c r="A398" s="4" t="s">
        <v>19</v>
      </c>
      <c r="B398" s="1" t="s">
        <v>4</v>
      </c>
      <c r="C398" s="15">
        <v>2016</v>
      </c>
      <c r="D398" s="2" t="s">
        <v>27</v>
      </c>
      <c r="E398" s="5">
        <v>1999</v>
      </c>
      <c r="F398" s="5">
        <v>4.47</v>
      </c>
      <c r="G398" s="5">
        <v>42.62</v>
      </c>
      <c r="H398" s="5">
        <v>6.61</v>
      </c>
      <c r="I398" s="5">
        <v>3.79</v>
      </c>
    </row>
    <row r="399" spans="1:9" ht="26.25" x14ac:dyDescent="0.25">
      <c r="A399" s="2" t="s">
        <v>19</v>
      </c>
      <c r="B399" s="1" t="s">
        <v>4</v>
      </c>
      <c r="C399" s="14">
        <v>2017</v>
      </c>
      <c r="D399" s="2" t="s">
        <v>27</v>
      </c>
      <c r="E399" s="3">
        <v>4242.03</v>
      </c>
      <c r="F399" s="3">
        <v>9.39</v>
      </c>
      <c r="G399" s="3">
        <v>90.23</v>
      </c>
      <c r="H399" s="3">
        <v>14.26</v>
      </c>
      <c r="I399" s="3">
        <v>8.17</v>
      </c>
    </row>
    <row r="400" spans="1:9" ht="26.25" x14ac:dyDescent="0.25">
      <c r="A400" s="4" t="s">
        <v>19</v>
      </c>
      <c r="B400" s="1" t="s">
        <v>4</v>
      </c>
      <c r="C400" s="15">
        <v>2018</v>
      </c>
      <c r="D400" s="2" t="s">
        <v>27</v>
      </c>
      <c r="E400" s="5">
        <v>5602.37</v>
      </c>
      <c r="F400" s="5">
        <v>11.87</v>
      </c>
      <c r="G400" s="5">
        <v>106.72</v>
      </c>
      <c r="H400" s="5">
        <v>17.399999999999999</v>
      </c>
      <c r="I400" s="5">
        <v>9.43</v>
      </c>
    </row>
    <row r="401" spans="1:9" ht="26.25" x14ac:dyDescent="0.25">
      <c r="A401" s="2" t="s">
        <v>20</v>
      </c>
      <c r="B401" s="1" t="s">
        <v>4</v>
      </c>
      <c r="C401" s="14">
        <v>2012</v>
      </c>
      <c r="D401" s="2" t="s">
        <v>27</v>
      </c>
      <c r="E401" s="3">
        <v>2771.62</v>
      </c>
      <c r="F401" s="3">
        <v>6.42</v>
      </c>
      <c r="G401" s="3">
        <v>62.56</v>
      </c>
      <c r="H401" s="3">
        <v>9.36</v>
      </c>
      <c r="I401" s="3">
        <v>5.5</v>
      </c>
    </row>
    <row r="402" spans="1:9" ht="26.25" x14ac:dyDescent="0.25">
      <c r="A402" s="4" t="s">
        <v>20</v>
      </c>
      <c r="B402" s="1" t="s">
        <v>4</v>
      </c>
      <c r="C402" s="15">
        <v>2013</v>
      </c>
      <c r="D402" s="2" t="s">
        <v>27</v>
      </c>
      <c r="E402" s="5">
        <v>6232.94</v>
      </c>
      <c r="F402" s="5">
        <v>14.43</v>
      </c>
      <c r="G402" s="5">
        <v>144.46</v>
      </c>
      <c r="H402" s="5">
        <v>21.93</v>
      </c>
      <c r="I402" s="5">
        <v>13.06</v>
      </c>
    </row>
    <row r="403" spans="1:9" ht="26.25" x14ac:dyDescent="0.25">
      <c r="A403" s="2" t="s">
        <v>20</v>
      </c>
      <c r="B403" s="1" t="s">
        <v>4</v>
      </c>
      <c r="C403" s="14">
        <v>2014</v>
      </c>
      <c r="D403" s="2" t="s">
        <v>27</v>
      </c>
      <c r="E403" s="3">
        <v>8522.5</v>
      </c>
      <c r="F403" s="3">
        <v>19.739999999999998</v>
      </c>
      <c r="G403" s="3">
        <v>196.09</v>
      </c>
      <c r="H403" s="3">
        <v>29.65</v>
      </c>
      <c r="I403" s="3">
        <v>17.600000000000001</v>
      </c>
    </row>
    <row r="404" spans="1:9" ht="26.25" x14ac:dyDescent="0.25">
      <c r="A404" s="4" t="s">
        <v>20</v>
      </c>
      <c r="B404" s="1" t="s">
        <v>4</v>
      </c>
      <c r="C404" s="15">
        <v>2015</v>
      </c>
      <c r="D404" s="2" t="s">
        <v>27</v>
      </c>
      <c r="E404" s="5">
        <v>7903.67</v>
      </c>
      <c r="F404" s="5">
        <v>18.3</v>
      </c>
      <c r="G404" s="5">
        <v>173.33</v>
      </c>
      <c r="H404" s="5">
        <v>25.55</v>
      </c>
      <c r="I404" s="5">
        <v>14.79</v>
      </c>
    </row>
    <row r="405" spans="1:9" ht="26.25" x14ac:dyDescent="0.25">
      <c r="A405" s="2" t="s">
        <v>20</v>
      </c>
      <c r="B405" s="1" t="s">
        <v>4</v>
      </c>
      <c r="C405" s="14">
        <v>2016</v>
      </c>
      <c r="D405" s="2" t="s">
        <v>27</v>
      </c>
      <c r="E405" s="3">
        <v>6696.37</v>
      </c>
      <c r="F405" s="3">
        <v>14.87</v>
      </c>
      <c r="G405" s="3">
        <v>143.75</v>
      </c>
      <c r="H405" s="3">
        <v>22.68</v>
      </c>
      <c r="I405" s="3">
        <v>13.05</v>
      </c>
    </row>
    <row r="406" spans="1:9" ht="26.25" x14ac:dyDescent="0.25">
      <c r="A406" s="4" t="s">
        <v>20</v>
      </c>
      <c r="B406" s="1" t="s">
        <v>4</v>
      </c>
      <c r="C406" s="15">
        <v>2017</v>
      </c>
      <c r="D406" s="2" t="s">
        <v>27</v>
      </c>
      <c r="E406" s="5">
        <v>8125.04</v>
      </c>
      <c r="F406" s="5">
        <v>17.850000000000001</v>
      </c>
      <c r="G406" s="5">
        <v>168.24</v>
      </c>
      <c r="H406" s="5">
        <v>26.62</v>
      </c>
      <c r="I406" s="5">
        <v>15.04</v>
      </c>
    </row>
    <row r="407" spans="1:9" ht="26.25" x14ac:dyDescent="0.25">
      <c r="A407" s="2" t="s">
        <v>20</v>
      </c>
      <c r="B407" s="1" t="s">
        <v>4</v>
      </c>
      <c r="C407" s="14">
        <v>2018</v>
      </c>
      <c r="D407" s="2" t="s">
        <v>27</v>
      </c>
      <c r="E407" s="3">
        <v>10126.030000000001</v>
      </c>
      <c r="F407" s="3">
        <v>22.19</v>
      </c>
      <c r="G407" s="3">
        <v>206.31</v>
      </c>
      <c r="H407" s="3">
        <v>32.54</v>
      </c>
      <c r="I407" s="3">
        <v>18.23</v>
      </c>
    </row>
    <row r="408" spans="1:9" ht="26.25" x14ac:dyDescent="0.25">
      <c r="A408" s="4" t="s">
        <v>21</v>
      </c>
      <c r="B408" s="1" t="s">
        <v>4</v>
      </c>
      <c r="C408" s="15">
        <v>2012</v>
      </c>
      <c r="D408" s="2" t="s">
        <v>27</v>
      </c>
      <c r="E408" s="5">
        <v>77316.36</v>
      </c>
      <c r="F408" s="5">
        <v>179.17</v>
      </c>
      <c r="G408" s="5">
        <v>1723.49</v>
      </c>
      <c r="H408" s="5">
        <v>255.89</v>
      </c>
      <c r="I408" s="5">
        <v>149.4</v>
      </c>
    </row>
    <row r="409" spans="1:9" ht="26.25" x14ac:dyDescent="0.25">
      <c r="A409" s="2" t="s">
        <v>21</v>
      </c>
      <c r="B409" s="1" t="s">
        <v>4</v>
      </c>
      <c r="C409" s="14">
        <v>2013</v>
      </c>
      <c r="D409" s="2" t="s">
        <v>27</v>
      </c>
      <c r="E409" s="3">
        <v>78010.84</v>
      </c>
      <c r="F409" s="3">
        <v>180.77</v>
      </c>
      <c r="G409" s="3">
        <v>1742.54</v>
      </c>
      <c r="H409" s="3">
        <v>259.02999999999997</v>
      </c>
      <c r="I409" s="3">
        <v>151.4</v>
      </c>
    </row>
    <row r="410" spans="1:9" ht="26.25" x14ac:dyDescent="0.25">
      <c r="A410" s="4" t="s">
        <v>21</v>
      </c>
      <c r="B410" s="1" t="s">
        <v>4</v>
      </c>
      <c r="C410" s="15">
        <v>2014</v>
      </c>
      <c r="D410" s="2" t="s">
        <v>27</v>
      </c>
      <c r="E410" s="5">
        <v>59905.29</v>
      </c>
      <c r="F410" s="5">
        <v>138.88999999999999</v>
      </c>
      <c r="G410" s="5">
        <v>1303.46</v>
      </c>
      <c r="H410" s="5">
        <v>190.73</v>
      </c>
      <c r="I410" s="5">
        <v>109.86</v>
      </c>
    </row>
    <row r="411" spans="1:9" ht="26.25" x14ac:dyDescent="0.25">
      <c r="A411" s="2" t="s">
        <v>21</v>
      </c>
      <c r="B411" s="1" t="s">
        <v>4</v>
      </c>
      <c r="C411" s="14">
        <v>2015</v>
      </c>
      <c r="D411" s="2" t="s">
        <v>27</v>
      </c>
      <c r="E411" s="3">
        <v>69351.58</v>
      </c>
      <c r="F411" s="3">
        <v>159.47</v>
      </c>
      <c r="G411" s="3">
        <v>1500.61</v>
      </c>
      <c r="H411" s="3">
        <v>222.49</v>
      </c>
      <c r="I411" s="3">
        <v>127.91</v>
      </c>
    </row>
    <row r="412" spans="1:9" ht="26.25" x14ac:dyDescent="0.25">
      <c r="A412" s="4" t="s">
        <v>21</v>
      </c>
      <c r="B412" s="1" t="s">
        <v>4</v>
      </c>
      <c r="C412" s="15">
        <v>2016</v>
      </c>
      <c r="D412" s="2" t="s">
        <v>27</v>
      </c>
      <c r="E412" s="5">
        <v>75831.05</v>
      </c>
      <c r="F412" s="5">
        <v>153.44999999999999</v>
      </c>
      <c r="G412" s="5">
        <v>1417.4</v>
      </c>
      <c r="H412" s="5">
        <v>249.22</v>
      </c>
      <c r="I412" s="5">
        <v>135.11000000000001</v>
      </c>
    </row>
    <row r="413" spans="1:9" ht="26.25" x14ac:dyDescent="0.25">
      <c r="A413" s="2" t="s">
        <v>21</v>
      </c>
      <c r="B413" s="1" t="s">
        <v>4</v>
      </c>
      <c r="C413" s="14">
        <v>2017</v>
      </c>
      <c r="D413" s="2" t="s">
        <v>27</v>
      </c>
      <c r="E413" s="3">
        <v>75958.58</v>
      </c>
      <c r="F413" s="3">
        <v>154.66999999999999</v>
      </c>
      <c r="G413" s="3">
        <v>1434.7</v>
      </c>
      <c r="H413" s="3">
        <v>250.43</v>
      </c>
      <c r="I413" s="3">
        <v>136.4</v>
      </c>
    </row>
    <row r="414" spans="1:9" ht="26.25" x14ac:dyDescent="0.25">
      <c r="A414" s="4" t="s">
        <v>21</v>
      </c>
      <c r="B414" s="1" t="s">
        <v>4</v>
      </c>
      <c r="C414" s="15">
        <v>2018</v>
      </c>
      <c r="D414" s="2" t="s">
        <v>27</v>
      </c>
      <c r="E414" s="5">
        <v>74366.41</v>
      </c>
      <c r="F414" s="5">
        <v>151.28</v>
      </c>
      <c r="G414" s="5">
        <v>1400.46</v>
      </c>
      <c r="H414" s="5">
        <v>244.66</v>
      </c>
      <c r="I414" s="5">
        <v>133.05000000000001</v>
      </c>
    </row>
    <row r="415" spans="1:9" x14ac:dyDescent="0.25">
      <c r="A415" s="2" t="s">
        <v>22</v>
      </c>
      <c r="B415" s="1" t="s">
        <v>4</v>
      </c>
      <c r="C415" s="14">
        <v>2012</v>
      </c>
      <c r="D415" s="2" t="s">
        <v>27</v>
      </c>
      <c r="E415" s="3">
        <v>16395.79</v>
      </c>
      <c r="F415" s="3">
        <v>38.01</v>
      </c>
      <c r="G415" s="3">
        <v>358.27</v>
      </c>
      <c r="H415" s="3">
        <v>52.56</v>
      </c>
      <c r="I415" s="3">
        <v>30.35</v>
      </c>
    </row>
    <row r="416" spans="1:9" x14ac:dyDescent="0.25">
      <c r="A416" s="4" t="s">
        <v>22</v>
      </c>
      <c r="B416" s="1" t="s">
        <v>4</v>
      </c>
      <c r="C416" s="15">
        <v>2013</v>
      </c>
      <c r="D416" s="2" t="s">
        <v>27</v>
      </c>
      <c r="E416" s="5">
        <v>18109.46</v>
      </c>
      <c r="F416" s="5">
        <v>41.98</v>
      </c>
      <c r="G416" s="5">
        <v>396.92</v>
      </c>
      <c r="H416" s="5">
        <v>58.34</v>
      </c>
      <c r="I416" s="5">
        <v>33.74</v>
      </c>
    </row>
    <row r="417" spans="1:9" x14ac:dyDescent="0.25">
      <c r="A417" s="2" t="s">
        <v>22</v>
      </c>
      <c r="B417" s="1" t="s">
        <v>4</v>
      </c>
      <c r="C417" s="14">
        <v>2014</v>
      </c>
      <c r="D417" s="2" t="s">
        <v>27</v>
      </c>
      <c r="E417" s="3">
        <v>18094.63</v>
      </c>
      <c r="F417" s="3">
        <v>41.95</v>
      </c>
      <c r="G417" s="3">
        <v>393.94</v>
      </c>
      <c r="H417" s="3">
        <v>57.66</v>
      </c>
      <c r="I417" s="3">
        <v>33.229999999999997</v>
      </c>
    </row>
    <row r="418" spans="1:9" x14ac:dyDescent="0.25">
      <c r="A418" s="4" t="s">
        <v>22</v>
      </c>
      <c r="B418" s="1" t="s">
        <v>4</v>
      </c>
      <c r="C418" s="15">
        <v>2015</v>
      </c>
      <c r="D418" s="2" t="s">
        <v>27</v>
      </c>
      <c r="E418" s="5">
        <v>12922.36</v>
      </c>
      <c r="F418" s="5">
        <v>29.96</v>
      </c>
      <c r="G418" s="5">
        <v>281.83</v>
      </c>
      <c r="H418" s="5">
        <v>41.3</v>
      </c>
      <c r="I418" s="5">
        <v>23.82</v>
      </c>
    </row>
    <row r="419" spans="1:9" x14ac:dyDescent="0.25">
      <c r="A419" s="2" t="s">
        <v>22</v>
      </c>
      <c r="B419" s="1" t="s">
        <v>4</v>
      </c>
      <c r="C419" s="14">
        <v>2016</v>
      </c>
      <c r="D419" s="2" t="s">
        <v>27</v>
      </c>
      <c r="E419" s="3">
        <v>11398.42</v>
      </c>
      <c r="F419" s="3">
        <v>24.58</v>
      </c>
      <c r="G419" s="3">
        <v>231.68</v>
      </c>
      <c r="H419" s="3">
        <v>37.590000000000003</v>
      </c>
      <c r="I419" s="3">
        <v>21.09</v>
      </c>
    </row>
    <row r="420" spans="1:9" x14ac:dyDescent="0.25">
      <c r="A420" s="4" t="s">
        <v>22</v>
      </c>
      <c r="B420" s="1" t="s">
        <v>4</v>
      </c>
      <c r="C420" s="15">
        <v>2017</v>
      </c>
      <c r="D420" s="2" t="s">
        <v>27</v>
      </c>
      <c r="E420" s="5">
        <v>12693.55</v>
      </c>
      <c r="F420" s="5">
        <v>27.5</v>
      </c>
      <c r="G420" s="5">
        <v>254.68</v>
      </c>
      <c r="H420" s="5">
        <v>40.76</v>
      </c>
      <c r="I420" s="5">
        <v>22.68</v>
      </c>
    </row>
    <row r="421" spans="1:9" x14ac:dyDescent="0.25">
      <c r="A421" s="2" t="s">
        <v>22</v>
      </c>
      <c r="B421" s="1" t="s">
        <v>4</v>
      </c>
      <c r="C421" s="14">
        <v>2018</v>
      </c>
      <c r="D421" s="2" t="s">
        <v>27</v>
      </c>
      <c r="E421" s="3">
        <v>12629.96</v>
      </c>
      <c r="F421" s="3">
        <v>27.25</v>
      </c>
      <c r="G421" s="3">
        <v>253.92</v>
      </c>
      <c r="H421" s="3">
        <v>40.97</v>
      </c>
      <c r="I421" s="3">
        <v>22.84</v>
      </c>
    </row>
    <row r="422" spans="1:9" ht="26.25" x14ac:dyDescent="0.25">
      <c r="A422" s="2" t="s">
        <v>8</v>
      </c>
      <c r="B422" s="1" t="s">
        <v>5</v>
      </c>
      <c r="C422" s="14">
        <v>2012</v>
      </c>
      <c r="D422" s="2" t="s">
        <v>27</v>
      </c>
      <c r="E422" s="3">
        <v>29227.72</v>
      </c>
      <c r="F422" s="3">
        <v>67.739999999999995</v>
      </c>
      <c r="G422" s="3">
        <v>646.99</v>
      </c>
      <c r="H422" s="3">
        <v>95.13</v>
      </c>
      <c r="I422" s="3">
        <v>55.23</v>
      </c>
    </row>
    <row r="423" spans="1:9" ht="26.25" x14ac:dyDescent="0.25">
      <c r="A423" s="4" t="s">
        <v>8</v>
      </c>
      <c r="B423" s="1" t="s">
        <v>5</v>
      </c>
      <c r="C423" s="15">
        <v>2013</v>
      </c>
      <c r="D423" s="2" t="s">
        <v>27</v>
      </c>
      <c r="E423" s="5">
        <v>25436.76</v>
      </c>
      <c r="F423" s="5">
        <v>58.95</v>
      </c>
      <c r="G423" s="5">
        <v>567.48</v>
      </c>
      <c r="H423" s="5">
        <v>83.86</v>
      </c>
      <c r="I423" s="5">
        <v>48.9</v>
      </c>
    </row>
    <row r="424" spans="1:9" ht="26.25" x14ac:dyDescent="0.25">
      <c r="A424" s="2" t="s">
        <v>8</v>
      </c>
      <c r="B424" s="1" t="s">
        <v>5</v>
      </c>
      <c r="C424" s="14">
        <v>2014</v>
      </c>
      <c r="D424" s="2" t="s">
        <v>27</v>
      </c>
      <c r="E424" s="3">
        <v>24442.560000000001</v>
      </c>
      <c r="F424" s="3">
        <v>56.63</v>
      </c>
      <c r="G424" s="3">
        <v>551.65</v>
      </c>
      <c r="H424" s="3">
        <v>82.13</v>
      </c>
      <c r="I424" s="3">
        <v>48.2</v>
      </c>
    </row>
    <row r="425" spans="1:9" ht="26.25" x14ac:dyDescent="0.25">
      <c r="A425" s="4" t="s">
        <v>8</v>
      </c>
      <c r="B425" s="1" t="s">
        <v>5</v>
      </c>
      <c r="C425" s="15">
        <v>2015</v>
      </c>
      <c r="D425" s="2" t="s">
        <v>27</v>
      </c>
      <c r="E425" s="5">
        <v>33685.74</v>
      </c>
      <c r="F425" s="5">
        <v>77.89</v>
      </c>
      <c r="G425" s="5">
        <v>755.88</v>
      </c>
      <c r="H425" s="5">
        <v>112.59</v>
      </c>
      <c r="I425" s="5">
        <v>65.89</v>
      </c>
    </row>
    <row r="426" spans="1:9" ht="26.25" x14ac:dyDescent="0.25">
      <c r="A426" s="2" t="s">
        <v>8</v>
      </c>
      <c r="B426" s="1" t="s">
        <v>5</v>
      </c>
      <c r="C426" s="14">
        <v>2016</v>
      </c>
      <c r="D426" s="2" t="s">
        <v>27</v>
      </c>
      <c r="E426" s="3">
        <v>28825.71</v>
      </c>
      <c r="F426" s="3">
        <v>63.98</v>
      </c>
      <c r="G426" s="3">
        <v>623.59</v>
      </c>
      <c r="H426" s="3">
        <v>98.4</v>
      </c>
      <c r="I426" s="3">
        <v>56.79</v>
      </c>
    </row>
    <row r="427" spans="1:9" ht="26.25" x14ac:dyDescent="0.25">
      <c r="A427" s="4" t="s">
        <v>8</v>
      </c>
      <c r="B427" s="1" t="s">
        <v>5</v>
      </c>
      <c r="C427" s="15">
        <v>2017</v>
      </c>
      <c r="D427" s="2" t="s">
        <v>27</v>
      </c>
      <c r="E427" s="5">
        <v>33606.65</v>
      </c>
      <c r="F427" s="5">
        <v>73.38</v>
      </c>
      <c r="G427" s="5">
        <v>701.52</v>
      </c>
      <c r="H427" s="5">
        <v>112.09</v>
      </c>
      <c r="I427" s="5">
        <v>63.59</v>
      </c>
    </row>
    <row r="428" spans="1:9" ht="26.25" x14ac:dyDescent="0.25">
      <c r="A428" s="2" t="s">
        <v>8</v>
      </c>
      <c r="B428" s="1" t="s">
        <v>5</v>
      </c>
      <c r="C428" s="14">
        <v>2018</v>
      </c>
      <c r="D428" s="2" t="s">
        <v>27</v>
      </c>
      <c r="E428" s="3">
        <v>32283.45</v>
      </c>
      <c r="F428" s="3">
        <v>69.599999999999994</v>
      </c>
      <c r="G428" s="3">
        <v>648.28</v>
      </c>
      <c r="H428" s="3">
        <v>104.11</v>
      </c>
      <c r="I428" s="3">
        <v>57.88</v>
      </c>
    </row>
    <row r="429" spans="1:9" x14ac:dyDescent="0.25">
      <c r="A429" s="4" t="s">
        <v>9</v>
      </c>
      <c r="B429" s="1" t="s">
        <v>5</v>
      </c>
      <c r="C429" s="15">
        <v>2012</v>
      </c>
      <c r="D429" s="2" t="s">
        <v>27</v>
      </c>
      <c r="E429" s="5">
        <v>21816.44</v>
      </c>
      <c r="F429" s="5">
        <v>50.62</v>
      </c>
      <c r="G429" s="5">
        <v>457.34</v>
      </c>
      <c r="H429" s="5">
        <v>64.790000000000006</v>
      </c>
      <c r="I429" s="5">
        <v>36.35</v>
      </c>
    </row>
    <row r="430" spans="1:9" x14ac:dyDescent="0.25">
      <c r="A430" s="2" t="s">
        <v>9</v>
      </c>
      <c r="B430" s="1" t="s">
        <v>5</v>
      </c>
      <c r="C430" s="14">
        <v>2013</v>
      </c>
      <c r="D430" s="2" t="s">
        <v>27</v>
      </c>
      <c r="E430" s="3">
        <v>20696.43</v>
      </c>
      <c r="F430" s="3">
        <v>48.02</v>
      </c>
      <c r="G430" s="3">
        <v>436.33</v>
      </c>
      <c r="H430" s="3">
        <v>62.06</v>
      </c>
      <c r="I430" s="3">
        <v>34.96</v>
      </c>
    </row>
    <row r="431" spans="1:9" x14ac:dyDescent="0.25">
      <c r="A431" s="4" t="s">
        <v>9</v>
      </c>
      <c r="B431" s="1" t="s">
        <v>5</v>
      </c>
      <c r="C431" s="15">
        <v>2014</v>
      </c>
      <c r="D431" s="2" t="s">
        <v>27</v>
      </c>
      <c r="E431" s="5">
        <v>16388.2</v>
      </c>
      <c r="F431" s="5">
        <v>38.03</v>
      </c>
      <c r="G431" s="5">
        <v>340.17</v>
      </c>
      <c r="H431" s="5">
        <v>47.85</v>
      </c>
      <c r="I431" s="5">
        <v>26.67</v>
      </c>
    </row>
    <row r="432" spans="1:9" x14ac:dyDescent="0.25">
      <c r="A432" s="2" t="s">
        <v>9</v>
      </c>
      <c r="B432" s="1" t="s">
        <v>5</v>
      </c>
      <c r="C432" s="14">
        <v>2015</v>
      </c>
      <c r="D432" s="2" t="s">
        <v>27</v>
      </c>
      <c r="E432" s="3">
        <v>19371.18</v>
      </c>
      <c r="F432" s="3">
        <v>44.89</v>
      </c>
      <c r="G432" s="3">
        <v>410.51</v>
      </c>
      <c r="H432" s="3">
        <v>58.73</v>
      </c>
      <c r="I432" s="3">
        <v>33.200000000000003</v>
      </c>
    </row>
    <row r="433" spans="1:9" x14ac:dyDescent="0.25">
      <c r="A433" s="4" t="s">
        <v>9</v>
      </c>
      <c r="B433" s="1" t="s">
        <v>5</v>
      </c>
      <c r="C433" s="15">
        <v>2016</v>
      </c>
      <c r="D433" s="2" t="s">
        <v>27</v>
      </c>
      <c r="E433" s="5">
        <v>22155.49</v>
      </c>
      <c r="F433" s="5">
        <v>47.44</v>
      </c>
      <c r="G433" s="5">
        <v>414.49</v>
      </c>
      <c r="H433" s="5">
        <v>65.16</v>
      </c>
      <c r="I433" s="5">
        <v>34.630000000000003</v>
      </c>
    </row>
    <row r="434" spans="1:9" x14ac:dyDescent="0.25">
      <c r="A434" s="2" t="s">
        <v>9</v>
      </c>
      <c r="B434" s="1" t="s">
        <v>5</v>
      </c>
      <c r="C434" s="14">
        <v>2017</v>
      </c>
      <c r="D434" s="2" t="s">
        <v>27</v>
      </c>
      <c r="E434" s="3">
        <v>34046.199999999997</v>
      </c>
      <c r="F434" s="3">
        <v>73.64</v>
      </c>
      <c r="G434" s="3">
        <v>652.08000000000004</v>
      </c>
      <c r="H434" s="3">
        <v>101.62</v>
      </c>
      <c r="I434" s="3">
        <v>54.72</v>
      </c>
    </row>
    <row r="435" spans="1:9" x14ac:dyDescent="0.25">
      <c r="A435" s="4" t="s">
        <v>9</v>
      </c>
      <c r="B435" s="1" t="s">
        <v>5</v>
      </c>
      <c r="C435" s="15">
        <v>2018</v>
      </c>
      <c r="D435" s="2" t="s">
        <v>27</v>
      </c>
      <c r="E435" s="5">
        <v>31303.59</v>
      </c>
      <c r="F435" s="5">
        <v>67.59</v>
      </c>
      <c r="G435" s="5">
        <v>597.42999999999995</v>
      </c>
      <c r="H435" s="5">
        <v>93.26</v>
      </c>
      <c r="I435" s="5">
        <v>50.12</v>
      </c>
    </row>
    <row r="436" spans="1:9" x14ac:dyDescent="0.25">
      <c r="A436" s="2" t="s">
        <v>10</v>
      </c>
      <c r="B436" s="1" t="s">
        <v>5</v>
      </c>
      <c r="C436" s="14">
        <v>2012</v>
      </c>
      <c r="D436" s="2" t="s">
        <v>27</v>
      </c>
      <c r="E436" s="3">
        <v>69535.429999999993</v>
      </c>
      <c r="F436" s="3">
        <v>160.9</v>
      </c>
      <c r="G436" s="3">
        <v>1666.9</v>
      </c>
      <c r="H436" s="3">
        <v>257.36</v>
      </c>
      <c r="I436" s="3">
        <v>155.68</v>
      </c>
    </row>
    <row r="437" spans="1:9" x14ac:dyDescent="0.25">
      <c r="A437" s="4" t="s">
        <v>10</v>
      </c>
      <c r="B437" s="1" t="s">
        <v>5</v>
      </c>
      <c r="C437" s="15">
        <v>2013</v>
      </c>
      <c r="D437" s="2" t="s">
        <v>27</v>
      </c>
      <c r="E437" s="5">
        <v>74267.490000000005</v>
      </c>
      <c r="F437" s="5">
        <v>171.86</v>
      </c>
      <c r="G437" s="5">
        <v>1779.99</v>
      </c>
      <c r="H437" s="5">
        <v>274.79000000000002</v>
      </c>
      <c r="I437" s="5">
        <v>166.21</v>
      </c>
    </row>
    <row r="438" spans="1:9" x14ac:dyDescent="0.25">
      <c r="A438" s="2" t="s">
        <v>10</v>
      </c>
      <c r="B438" s="1" t="s">
        <v>5</v>
      </c>
      <c r="C438" s="14">
        <v>2014</v>
      </c>
      <c r="D438" s="2" t="s">
        <v>27</v>
      </c>
      <c r="E438" s="3">
        <v>73467.37</v>
      </c>
      <c r="F438" s="3">
        <v>170.02</v>
      </c>
      <c r="G438" s="3">
        <v>1752.68</v>
      </c>
      <c r="H438" s="3">
        <v>269.85000000000002</v>
      </c>
      <c r="I438" s="3">
        <v>162.87</v>
      </c>
    </row>
    <row r="439" spans="1:9" x14ac:dyDescent="0.25">
      <c r="A439" s="4" t="s">
        <v>10</v>
      </c>
      <c r="B439" s="1" t="s">
        <v>5</v>
      </c>
      <c r="C439" s="15">
        <v>2015</v>
      </c>
      <c r="D439" s="2" t="s">
        <v>27</v>
      </c>
      <c r="E439" s="5">
        <v>69042.880000000005</v>
      </c>
      <c r="F439" s="5">
        <v>159.62</v>
      </c>
      <c r="G439" s="5">
        <v>1634.66</v>
      </c>
      <c r="H439" s="5">
        <v>251.1</v>
      </c>
      <c r="I439" s="5">
        <v>151.02000000000001</v>
      </c>
    </row>
    <row r="440" spans="1:9" x14ac:dyDescent="0.25">
      <c r="A440" s="2" t="s">
        <v>10</v>
      </c>
      <c r="B440" s="1" t="s">
        <v>5</v>
      </c>
      <c r="C440" s="14">
        <v>2016</v>
      </c>
      <c r="D440" s="2" t="s">
        <v>27</v>
      </c>
      <c r="E440" s="3">
        <v>70247.17</v>
      </c>
      <c r="F440" s="3">
        <v>160.71</v>
      </c>
      <c r="G440" s="3">
        <v>1646.74</v>
      </c>
      <c r="H440" s="3">
        <v>256.37</v>
      </c>
      <c r="I440" s="3">
        <v>153.59</v>
      </c>
    </row>
    <row r="441" spans="1:9" x14ac:dyDescent="0.25">
      <c r="A441" s="4" t="s">
        <v>10</v>
      </c>
      <c r="B441" s="1" t="s">
        <v>5</v>
      </c>
      <c r="C441" s="15">
        <v>2017</v>
      </c>
      <c r="D441" s="2" t="s">
        <v>27</v>
      </c>
      <c r="E441" s="5">
        <v>81358.73</v>
      </c>
      <c r="F441" s="5">
        <v>185.85</v>
      </c>
      <c r="G441" s="5">
        <v>1896.01</v>
      </c>
      <c r="H441" s="5">
        <v>295.05</v>
      </c>
      <c r="I441" s="5">
        <v>176.29</v>
      </c>
    </row>
    <row r="442" spans="1:9" x14ac:dyDescent="0.25">
      <c r="A442" s="2" t="s">
        <v>10</v>
      </c>
      <c r="B442" s="1" t="s">
        <v>5</v>
      </c>
      <c r="C442" s="14">
        <v>2018</v>
      </c>
      <c r="D442" s="2" t="s">
        <v>27</v>
      </c>
      <c r="E442" s="3">
        <v>85248.8</v>
      </c>
      <c r="F442" s="3">
        <v>194.21</v>
      </c>
      <c r="G442" s="3">
        <v>1974.1</v>
      </c>
      <c r="H442" s="3">
        <v>307.67</v>
      </c>
      <c r="I442" s="3">
        <v>183.31</v>
      </c>
    </row>
    <row r="443" spans="1:9" ht="26.25" x14ac:dyDescent="0.25">
      <c r="A443" s="4" t="s">
        <v>11</v>
      </c>
      <c r="B443" s="1" t="s">
        <v>5</v>
      </c>
      <c r="C443" s="15">
        <v>2012</v>
      </c>
      <c r="D443" s="2" t="s">
        <v>27</v>
      </c>
      <c r="E443" s="5">
        <v>4256.3100000000004</v>
      </c>
      <c r="F443" s="5">
        <v>9.94</v>
      </c>
      <c r="G443" s="5">
        <v>91.78</v>
      </c>
      <c r="H443" s="5">
        <v>13.2</v>
      </c>
      <c r="I443" s="5">
        <v>7.51</v>
      </c>
    </row>
    <row r="444" spans="1:9" ht="26.25" x14ac:dyDescent="0.25">
      <c r="A444" s="2" t="s">
        <v>11</v>
      </c>
      <c r="B444" s="1" t="s">
        <v>5</v>
      </c>
      <c r="C444" s="14">
        <v>2013</v>
      </c>
      <c r="D444" s="2" t="s">
        <v>27</v>
      </c>
      <c r="E444" s="3">
        <v>2640.91</v>
      </c>
      <c r="F444" s="3">
        <v>6.16</v>
      </c>
      <c r="G444" s="3">
        <v>57.6</v>
      </c>
      <c r="H444" s="3">
        <v>8.35</v>
      </c>
      <c r="I444" s="3">
        <v>4.79</v>
      </c>
    </row>
    <row r="445" spans="1:9" ht="26.25" x14ac:dyDescent="0.25">
      <c r="A445" s="4" t="s">
        <v>11</v>
      </c>
      <c r="B445" s="1" t="s">
        <v>5</v>
      </c>
      <c r="C445" s="15">
        <v>2014</v>
      </c>
      <c r="D445" s="2" t="s">
        <v>27</v>
      </c>
      <c r="E445" s="5">
        <v>7399.13</v>
      </c>
      <c r="F445" s="5">
        <v>17.27</v>
      </c>
      <c r="G445" s="5">
        <v>155.15</v>
      </c>
      <c r="H445" s="5">
        <v>21.89</v>
      </c>
      <c r="I445" s="5">
        <v>12.24</v>
      </c>
    </row>
    <row r="446" spans="1:9" ht="26.25" x14ac:dyDescent="0.25">
      <c r="A446" s="2" t="s">
        <v>11</v>
      </c>
      <c r="B446" s="1" t="s">
        <v>5</v>
      </c>
      <c r="C446" s="14">
        <v>2015</v>
      </c>
      <c r="D446" s="2" t="s">
        <v>27</v>
      </c>
      <c r="E446" s="3">
        <v>11312.21</v>
      </c>
      <c r="F446" s="3">
        <v>26.29</v>
      </c>
      <c r="G446" s="3">
        <v>221.61</v>
      </c>
      <c r="H446" s="3">
        <v>30.03</v>
      </c>
      <c r="I446" s="3">
        <v>15.97</v>
      </c>
    </row>
    <row r="447" spans="1:9" ht="26.25" x14ac:dyDescent="0.25">
      <c r="A447" s="4" t="s">
        <v>11</v>
      </c>
      <c r="B447" s="1" t="s">
        <v>5</v>
      </c>
      <c r="C447" s="15">
        <v>2016</v>
      </c>
      <c r="D447" s="2" t="s">
        <v>27</v>
      </c>
      <c r="E447" s="5">
        <v>11735.47</v>
      </c>
      <c r="F447" s="5">
        <v>25.45</v>
      </c>
      <c r="G447" s="5">
        <v>224.52</v>
      </c>
      <c r="H447" s="5">
        <v>35.119999999999997</v>
      </c>
      <c r="I447" s="5">
        <v>18.84</v>
      </c>
    </row>
    <row r="448" spans="1:9" ht="26.25" x14ac:dyDescent="0.25">
      <c r="A448" s="2" t="s">
        <v>11</v>
      </c>
      <c r="B448" s="1" t="s">
        <v>5</v>
      </c>
      <c r="C448" s="14">
        <v>2017</v>
      </c>
      <c r="D448" s="2" t="s">
        <v>27</v>
      </c>
      <c r="E448" s="3">
        <v>19606.34</v>
      </c>
      <c r="F448" s="3">
        <v>42.9</v>
      </c>
      <c r="G448" s="3">
        <v>386.31</v>
      </c>
      <c r="H448" s="3">
        <v>60.27</v>
      </c>
      <c r="I448" s="3">
        <v>32.89</v>
      </c>
    </row>
    <row r="449" spans="1:9" ht="26.25" x14ac:dyDescent="0.25">
      <c r="A449" s="4" t="s">
        <v>11</v>
      </c>
      <c r="B449" s="1" t="s">
        <v>5</v>
      </c>
      <c r="C449" s="15">
        <v>2018</v>
      </c>
      <c r="D449" s="2" t="s">
        <v>27</v>
      </c>
      <c r="E449" s="5">
        <v>12446.76</v>
      </c>
      <c r="F449" s="5">
        <v>26.59</v>
      </c>
      <c r="G449" s="5">
        <v>219.61</v>
      </c>
      <c r="H449" s="5">
        <v>33.92</v>
      </c>
      <c r="I449" s="5">
        <v>17.2</v>
      </c>
    </row>
    <row r="450" spans="1:9" ht="26.25" x14ac:dyDescent="0.25">
      <c r="A450" s="2" t="s">
        <v>12</v>
      </c>
      <c r="B450" s="1" t="s">
        <v>5</v>
      </c>
      <c r="C450" s="14">
        <v>2012</v>
      </c>
      <c r="D450" s="2" t="s">
        <v>27</v>
      </c>
      <c r="E450" s="3">
        <v>2215.5100000000002</v>
      </c>
      <c r="F450" s="3">
        <v>5.17</v>
      </c>
      <c r="G450" s="3">
        <v>32.53</v>
      </c>
      <c r="H450" s="3">
        <v>3.2</v>
      </c>
      <c r="I450" s="3">
        <v>1.04</v>
      </c>
    </row>
    <row r="451" spans="1:9" ht="26.25" x14ac:dyDescent="0.25">
      <c r="A451" s="4" t="s">
        <v>12</v>
      </c>
      <c r="B451" s="1" t="s">
        <v>5</v>
      </c>
      <c r="C451" s="15">
        <v>2013</v>
      </c>
      <c r="D451" s="2" t="s">
        <v>27</v>
      </c>
      <c r="E451" s="5">
        <v>3671.03</v>
      </c>
      <c r="F451" s="5">
        <v>8.56</v>
      </c>
      <c r="G451" s="5">
        <v>54.91</v>
      </c>
      <c r="H451" s="5">
        <v>5.54</v>
      </c>
      <c r="I451" s="5">
        <v>1.92</v>
      </c>
    </row>
    <row r="452" spans="1:9" ht="26.25" x14ac:dyDescent="0.25">
      <c r="A452" s="2" t="s">
        <v>12</v>
      </c>
      <c r="B452" s="1" t="s">
        <v>5</v>
      </c>
      <c r="C452" s="14">
        <v>2014</v>
      </c>
      <c r="D452" s="2" t="s">
        <v>27</v>
      </c>
      <c r="E452" s="3">
        <v>302.12</v>
      </c>
      <c r="F452" s="3">
        <v>0.7</v>
      </c>
      <c r="G452" s="3">
        <v>6.96</v>
      </c>
      <c r="H452" s="3">
        <v>1.05</v>
      </c>
      <c r="I452" s="3">
        <v>0.62</v>
      </c>
    </row>
    <row r="453" spans="1:9" ht="26.25" x14ac:dyDescent="0.25">
      <c r="A453" s="4" t="s">
        <v>12</v>
      </c>
      <c r="B453" s="1" t="s">
        <v>5</v>
      </c>
      <c r="C453" s="15">
        <v>2015</v>
      </c>
      <c r="D453" s="2" t="s">
        <v>27</v>
      </c>
      <c r="E453" s="5">
        <v>788.18</v>
      </c>
      <c r="F453" s="5">
        <v>1.83</v>
      </c>
      <c r="G453" s="5">
        <v>18.309999999999999</v>
      </c>
      <c r="H453" s="5">
        <v>2.77</v>
      </c>
      <c r="I453" s="5">
        <v>1.65</v>
      </c>
    </row>
    <row r="454" spans="1:9" ht="26.25" x14ac:dyDescent="0.25">
      <c r="A454" s="2" t="s">
        <v>12</v>
      </c>
      <c r="B454" s="1" t="s">
        <v>5</v>
      </c>
      <c r="C454" s="14">
        <v>2016</v>
      </c>
      <c r="D454" s="2" t="s">
        <v>27</v>
      </c>
      <c r="E454" s="3">
        <v>259.11</v>
      </c>
      <c r="F454" s="3">
        <v>0.6</v>
      </c>
      <c r="G454" s="3">
        <v>5.9</v>
      </c>
      <c r="H454" s="3">
        <v>0.88</v>
      </c>
      <c r="I454" s="3">
        <v>0.52</v>
      </c>
    </row>
    <row r="455" spans="1:9" ht="26.25" x14ac:dyDescent="0.25">
      <c r="A455" s="4" t="s">
        <v>12</v>
      </c>
      <c r="B455" s="1" t="s">
        <v>5</v>
      </c>
      <c r="C455" s="15">
        <v>2017</v>
      </c>
      <c r="D455" s="2" t="s">
        <v>27</v>
      </c>
      <c r="E455" s="5">
        <v>467.06</v>
      </c>
      <c r="F455" s="5">
        <v>1.07</v>
      </c>
      <c r="G455" s="5">
        <v>10.87</v>
      </c>
      <c r="H455" s="5">
        <v>1.68</v>
      </c>
      <c r="I455" s="5">
        <v>1</v>
      </c>
    </row>
    <row r="456" spans="1:9" ht="26.25" x14ac:dyDescent="0.25">
      <c r="A456" s="2" t="s">
        <v>12</v>
      </c>
      <c r="B456" s="1" t="s">
        <v>5</v>
      </c>
      <c r="C456" s="14">
        <v>2018</v>
      </c>
      <c r="D456" s="2" t="s">
        <v>27</v>
      </c>
      <c r="E456" s="3">
        <v>464.63</v>
      </c>
      <c r="F456" s="3">
        <v>1.08</v>
      </c>
      <c r="G456" s="3">
        <v>10.92</v>
      </c>
      <c r="H456" s="3">
        <v>1.67</v>
      </c>
      <c r="I456" s="3">
        <v>1</v>
      </c>
    </row>
    <row r="457" spans="1:9" ht="26.25" x14ac:dyDescent="0.25">
      <c r="A457" s="4" t="s">
        <v>13</v>
      </c>
      <c r="B457" s="1" t="s">
        <v>5</v>
      </c>
      <c r="C457" s="15">
        <v>2012</v>
      </c>
      <c r="D457" s="2" t="s">
        <v>27</v>
      </c>
      <c r="E457" s="5">
        <v>10113.43</v>
      </c>
      <c r="F457" s="5">
        <v>23.43</v>
      </c>
      <c r="G457" s="5">
        <v>227.15</v>
      </c>
      <c r="H457" s="5">
        <v>33.71</v>
      </c>
      <c r="I457" s="5">
        <v>19.73</v>
      </c>
    </row>
    <row r="458" spans="1:9" ht="26.25" x14ac:dyDescent="0.25">
      <c r="A458" s="2" t="s">
        <v>13</v>
      </c>
      <c r="B458" s="1" t="s">
        <v>5</v>
      </c>
      <c r="C458" s="14">
        <v>2013</v>
      </c>
      <c r="D458" s="2" t="s">
        <v>27</v>
      </c>
      <c r="E458" s="3">
        <v>9842.75</v>
      </c>
      <c r="F458" s="3">
        <v>22.81</v>
      </c>
      <c r="G458" s="3">
        <v>222</v>
      </c>
      <c r="H458" s="3">
        <v>33.04</v>
      </c>
      <c r="I458" s="3">
        <v>19.38</v>
      </c>
    </row>
    <row r="459" spans="1:9" ht="26.25" x14ac:dyDescent="0.25">
      <c r="A459" s="4" t="s">
        <v>13</v>
      </c>
      <c r="B459" s="1" t="s">
        <v>5</v>
      </c>
      <c r="C459" s="15">
        <v>2014</v>
      </c>
      <c r="D459" s="2" t="s">
        <v>27</v>
      </c>
      <c r="E459" s="5">
        <v>9582.7099999999991</v>
      </c>
      <c r="F459" s="5">
        <v>22.2</v>
      </c>
      <c r="G459" s="5">
        <v>216.2</v>
      </c>
      <c r="H459" s="5">
        <v>32.18</v>
      </c>
      <c r="I459" s="5">
        <v>18.88</v>
      </c>
    </row>
    <row r="460" spans="1:9" ht="26.25" x14ac:dyDescent="0.25">
      <c r="A460" s="2" t="s">
        <v>13</v>
      </c>
      <c r="B460" s="1" t="s">
        <v>5</v>
      </c>
      <c r="C460" s="14">
        <v>2015</v>
      </c>
      <c r="D460" s="2" t="s">
        <v>27</v>
      </c>
      <c r="E460" s="3">
        <v>10882.93</v>
      </c>
      <c r="F460" s="3">
        <v>25.19</v>
      </c>
      <c r="G460" s="3">
        <v>246.54</v>
      </c>
      <c r="H460" s="3">
        <v>36.85</v>
      </c>
      <c r="I460" s="3">
        <v>21.67</v>
      </c>
    </row>
    <row r="461" spans="1:9" ht="26.25" x14ac:dyDescent="0.25">
      <c r="A461" s="4" t="s">
        <v>13</v>
      </c>
      <c r="B461" s="1" t="s">
        <v>5</v>
      </c>
      <c r="C461" s="15">
        <v>2016</v>
      </c>
      <c r="D461" s="2" t="s">
        <v>27</v>
      </c>
      <c r="E461" s="5">
        <v>12334.41</v>
      </c>
      <c r="F461" s="5">
        <v>28.26</v>
      </c>
      <c r="G461" s="5">
        <v>278.12</v>
      </c>
      <c r="H461" s="5">
        <v>42.27</v>
      </c>
      <c r="I461" s="5">
        <v>24.83</v>
      </c>
    </row>
    <row r="462" spans="1:9" ht="26.25" x14ac:dyDescent="0.25">
      <c r="A462" s="2" t="s">
        <v>13</v>
      </c>
      <c r="B462" s="1" t="s">
        <v>5</v>
      </c>
      <c r="C462" s="14">
        <v>2017</v>
      </c>
      <c r="D462" s="2" t="s">
        <v>27</v>
      </c>
      <c r="E462" s="3">
        <v>14257.58</v>
      </c>
      <c r="F462" s="3">
        <v>32.659999999999997</v>
      </c>
      <c r="G462" s="3">
        <v>323.17</v>
      </c>
      <c r="H462" s="3">
        <v>49.3</v>
      </c>
      <c r="I462" s="3">
        <v>29.04</v>
      </c>
    </row>
    <row r="463" spans="1:9" ht="26.25" x14ac:dyDescent="0.25">
      <c r="A463" s="4" t="s">
        <v>13</v>
      </c>
      <c r="B463" s="1" t="s">
        <v>5</v>
      </c>
      <c r="C463" s="15">
        <v>2018</v>
      </c>
      <c r="D463" s="2" t="s">
        <v>27</v>
      </c>
      <c r="E463" s="5">
        <v>16360.5</v>
      </c>
      <c r="F463" s="5">
        <v>37.43</v>
      </c>
      <c r="G463" s="5">
        <v>368.25</v>
      </c>
      <c r="H463" s="5">
        <v>56.09</v>
      </c>
      <c r="I463" s="5">
        <v>32.93</v>
      </c>
    </row>
    <row r="464" spans="1:9" ht="26.25" x14ac:dyDescent="0.25">
      <c r="A464" s="2" t="s">
        <v>14</v>
      </c>
      <c r="B464" s="1" t="s">
        <v>5</v>
      </c>
      <c r="C464" s="14">
        <v>2012</v>
      </c>
      <c r="D464" s="2" t="s">
        <v>27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</row>
    <row r="465" spans="1:9" ht="26.25" x14ac:dyDescent="0.25">
      <c r="A465" s="4" t="s">
        <v>14</v>
      </c>
      <c r="B465" s="1" t="s">
        <v>5</v>
      </c>
      <c r="C465" s="15">
        <v>2013</v>
      </c>
      <c r="D465" s="2" t="s">
        <v>27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</row>
    <row r="466" spans="1:9" ht="26.25" x14ac:dyDescent="0.25">
      <c r="A466" s="2" t="s">
        <v>14</v>
      </c>
      <c r="B466" s="1" t="s">
        <v>5</v>
      </c>
      <c r="C466" s="14">
        <v>2014</v>
      </c>
      <c r="D466" s="2" t="s">
        <v>27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</row>
    <row r="467" spans="1:9" ht="26.25" x14ac:dyDescent="0.25">
      <c r="A467" s="4" t="s">
        <v>14</v>
      </c>
      <c r="B467" s="1" t="s">
        <v>5</v>
      </c>
      <c r="C467" s="15">
        <v>2015</v>
      </c>
      <c r="D467" s="2" t="s">
        <v>27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</row>
    <row r="468" spans="1:9" ht="26.25" x14ac:dyDescent="0.25">
      <c r="A468" s="2" t="s">
        <v>14</v>
      </c>
      <c r="B468" s="1" t="s">
        <v>5</v>
      </c>
      <c r="C468" s="14">
        <v>2016</v>
      </c>
      <c r="D468" s="2" t="s">
        <v>27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</row>
    <row r="469" spans="1:9" ht="26.25" x14ac:dyDescent="0.25">
      <c r="A469" s="4" t="s">
        <v>14</v>
      </c>
      <c r="B469" s="1" t="s">
        <v>5</v>
      </c>
      <c r="C469" s="15">
        <v>2017</v>
      </c>
      <c r="D469" s="2" t="s">
        <v>27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</row>
    <row r="470" spans="1:9" ht="26.25" x14ac:dyDescent="0.25">
      <c r="A470" s="2" t="s">
        <v>14</v>
      </c>
      <c r="B470" s="1" t="s">
        <v>5</v>
      </c>
      <c r="C470" s="14">
        <v>2018</v>
      </c>
      <c r="D470" s="2" t="s">
        <v>27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</row>
    <row r="471" spans="1:9" ht="26.25" x14ac:dyDescent="0.25">
      <c r="A471" s="4" t="s">
        <v>15</v>
      </c>
      <c r="B471" s="1" t="s">
        <v>5</v>
      </c>
      <c r="C471" s="15">
        <v>2012</v>
      </c>
      <c r="D471" s="2" t="s">
        <v>27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</row>
    <row r="472" spans="1:9" ht="26.25" x14ac:dyDescent="0.25">
      <c r="A472" s="2" t="s">
        <v>15</v>
      </c>
      <c r="B472" s="1" t="s">
        <v>5</v>
      </c>
      <c r="C472" s="14">
        <v>2013</v>
      </c>
      <c r="D472" s="2" t="s">
        <v>27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</row>
    <row r="473" spans="1:9" ht="26.25" x14ac:dyDescent="0.25">
      <c r="A473" s="4" t="s">
        <v>15</v>
      </c>
      <c r="B473" s="1" t="s">
        <v>5</v>
      </c>
      <c r="C473" s="15">
        <v>2014</v>
      </c>
      <c r="D473" s="2" t="s">
        <v>27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</row>
    <row r="474" spans="1:9" ht="26.25" x14ac:dyDescent="0.25">
      <c r="A474" s="2" t="s">
        <v>15</v>
      </c>
      <c r="B474" s="1" t="s">
        <v>5</v>
      </c>
      <c r="C474" s="14">
        <v>2015</v>
      </c>
      <c r="D474" s="2" t="s">
        <v>27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</row>
    <row r="475" spans="1:9" ht="26.25" x14ac:dyDescent="0.25">
      <c r="A475" s="4" t="s">
        <v>15</v>
      </c>
      <c r="B475" s="1" t="s">
        <v>5</v>
      </c>
      <c r="C475" s="15">
        <v>2016</v>
      </c>
      <c r="D475" s="2" t="s">
        <v>27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</row>
    <row r="476" spans="1:9" ht="26.25" x14ac:dyDescent="0.25">
      <c r="A476" s="2" t="s">
        <v>15</v>
      </c>
      <c r="B476" s="1" t="s">
        <v>5</v>
      </c>
      <c r="C476" s="14">
        <v>2017</v>
      </c>
      <c r="D476" s="2" t="s">
        <v>27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</row>
    <row r="477" spans="1:9" ht="26.25" x14ac:dyDescent="0.25">
      <c r="A477" s="4" t="s">
        <v>15</v>
      </c>
      <c r="B477" s="1" t="s">
        <v>5</v>
      </c>
      <c r="C477" s="15">
        <v>2018</v>
      </c>
      <c r="D477" s="2" t="s">
        <v>27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</row>
    <row r="478" spans="1:9" ht="39" x14ac:dyDescent="0.25">
      <c r="A478" s="2" t="s">
        <v>16</v>
      </c>
      <c r="B478" s="1" t="s">
        <v>5</v>
      </c>
      <c r="C478" s="14">
        <v>2012</v>
      </c>
      <c r="D478" s="2" t="s">
        <v>27</v>
      </c>
      <c r="E478" s="3">
        <v>3121.64</v>
      </c>
      <c r="F478" s="3">
        <v>7.29</v>
      </c>
      <c r="G478" s="3">
        <v>65.12</v>
      </c>
      <c r="H478" s="3">
        <v>4.1399999999999997</v>
      </c>
      <c r="I478" s="3">
        <v>1.18</v>
      </c>
    </row>
    <row r="479" spans="1:9" ht="39" x14ac:dyDescent="0.25">
      <c r="A479" s="4" t="s">
        <v>16</v>
      </c>
      <c r="B479" s="1" t="s">
        <v>5</v>
      </c>
      <c r="C479" s="15">
        <v>2013</v>
      </c>
      <c r="D479" s="2" t="s">
        <v>27</v>
      </c>
      <c r="E479" s="5">
        <v>5792.7</v>
      </c>
      <c r="F479" s="5">
        <v>13.52</v>
      </c>
      <c r="G479" s="5">
        <v>115.5</v>
      </c>
      <c r="H479" s="5">
        <v>7.67</v>
      </c>
      <c r="I479" s="5">
        <v>2.19</v>
      </c>
    </row>
    <row r="480" spans="1:9" ht="39" x14ac:dyDescent="0.25">
      <c r="A480" s="2" t="s">
        <v>16</v>
      </c>
      <c r="B480" s="1" t="s">
        <v>5</v>
      </c>
      <c r="C480" s="14">
        <v>2014</v>
      </c>
      <c r="D480" s="2" t="s">
        <v>27</v>
      </c>
      <c r="E480" s="3">
        <v>10054.94</v>
      </c>
      <c r="F480" s="3">
        <v>23.47</v>
      </c>
      <c r="G480" s="3">
        <v>216.3</v>
      </c>
      <c r="H480" s="3">
        <v>13.32</v>
      </c>
      <c r="I480" s="3">
        <v>3.81</v>
      </c>
    </row>
    <row r="481" spans="1:9" ht="39" x14ac:dyDescent="0.25">
      <c r="A481" s="4" t="s">
        <v>16</v>
      </c>
      <c r="B481" s="1" t="s">
        <v>5</v>
      </c>
      <c r="C481" s="15">
        <v>2015</v>
      </c>
      <c r="D481" s="2" t="s">
        <v>27</v>
      </c>
      <c r="E481" s="5">
        <v>8437.48</v>
      </c>
      <c r="F481" s="5">
        <v>19.100000000000001</v>
      </c>
      <c r="G481" s="5">
        <v>186.93</v>
      </c>
      <c r="H481" s="5">
        <v>11.18</v>
      </c>
      <c r="I481" s="5">
        <v>3.25</v>
      </c>
    </row>
    <row r="482" spans="1:9" ht="39" x14ac:dyDescent="0.25">
      <c r="A482" s="2" t="s">
        <v>16</v>
      </c>
      <c r="B482" s="1" t="s">
        <v>5</v>
      </c>
      <c r="C482" s="14">
        <v>2016</v>
      </c>
      <c r="D482" s="2" t="s">
        <v>27</v>
      </c>
      <c r="E482" s="3">
        <v>8398.09</v>
      </c>
      <c r="F482" s="3">
        <v>17.36</v>
      </c>
      <c r="G482" s="3">
        <v>162.13999999999999</v>
      </c>
      <c r="H482" s="3">
        <v>11.13</v>
      </c>
      <c r="I482" s="3">
        <v>3.4</v>
      </c>
    </row>
    <row r="483" spans="1:9" ht="39" x14ac:dyDescent="0.25">
      <c r="A483" s="4" t="s">
        <v>16</v>
      </c>
      <c r="B483" s="1" t="s">
        <v>5</v>
      </c>
      <c r="C483" s="15">
        <v>2017</v>
      </c>
      <c r="D483" s="2" t="s">
        <v>27</v>
      </c>
      <c r="E483" s="5">
        <v>9753.01</v>
      </c>
      <c r="F483" s="5">
        <v>19.03</v>
      </c>
      <c r="G483" s="5">
        <v>166.44</v>
      </c>
      <c r="H483" s="5">
        <v>12.92</v>
      </c>
      <c r="I483" s="5">
        <v>4.05</v>
      </c>
    </row>
    <row r="484" spans="1:9" ht="39" x14ac:dyDescent="0.25">
      <c r="A484" s="2" t="s">
        <v>16</v>
      </c>
      <c r="B484" s="1" t="s">
        <v>5</v>
      </c>
      <c r="C484" s="14">
        <v>2018</v>
      </c>
      <c r="D484" s="2" t="s">
        <v>27</v>
      </c>
      <c r="E484" s="3">
        <v>11932.55</v>
      </c>
      <c r="F484" s="3">
        <v>24.68</v>
      </c>
      <c r="G484" s="3">
        <v>230.4</v>
      </c>
      <c r="H484" s="3">
        <v>15.81</v>
      </c>
      <c r="I484" s="3">
        <v>4.82</v>
      </c>
    </row>
    <row r="485" spans="1:9" ht="26.25" x14ac:dyDescent="0.25">
      <c r="A485" s="4" t="s">
        <v>17</v>
      </c>
      <c r="B485" s="1" t="s">
        <v>5</v>
      </c>
      <c r="C485" s="15">
        <v>2012</v>
      </c>
      <c r="D485" s="2" t="s">
        <v>27</v>
      </c>
      <c r="E485" s="5">
        <v>54831.6</v>
      </c>
      <c r="F485" s="5">
        <v>128</v>
      </c>
      <c r="G485" s="5">
        <v>791.82</v>
      </c>
      <c r="H485" s="5">
        <v>72.650000000000006</v>
      </c>
      <c r="I485" s="5">
        <v>20.76</v>
      </c>
    </row>
    <row r="486" spans="1:9" ht="26.25" x14ac:dyDescent="0.25">
      <c r="A486" s="2" t="s">
        <v>17</v>
      </c>
      <c r="B486" s="1" t="s">
        <v>5</v>
      </c>
      <c r="C486" s="14">
        <v>2013</v>
      </c>
      <c r="D486" s="2" t="s">
        <v>27</v>
      </c>
      <c r="E486" s="3">
        <v>70993.39</v>
      </c>
      <c r="F486" s="3">
        <v>165.73</v>
      </c>
      <c r="G486" s="3">
        <v>1017.65</v>
      </c>
      <c r="H486" s="3">
        <v>94.06</v>
      </c>
      <c r="I486" s="3">
        <v>26.87</v>
      </c>
    </row>
    <row r="487" spans="1:9" ht="26.25" x14ac:dyDescent="0.25">
      <c r="A487" s="4" t="s">
        <v>17</v>
      </c>
      <c r="B487" s="1" t="s">
        <v>5</v>
      </c>
      <c r="C487" s="15">
        <v>2014</v>
      </c>
      <c r="D487" s="2" t="s">
        <v>27</v>
      </c>
      <c r="E487" s="5">
        <v>96423.29</v>
      </c>
      <c r="F487" s="5">
        <v>225.09</v>
      </c>
      <c r="G487" s="5">
        <v>1390.45</v>
      </c>
      <c r="H487" s="5">
        <v>127.75</v>
      </c>
      <c r="I487" s="5">
        <v>36.5</v>
      </c>
    </row>
    <row r="488" spans="1:9" ht="26.25" x14ac:dyDescent="0.25">
      <c r="A488" s="2" t="s">
        <v>17</v>
      </c>
      <c r="B488" s="1" t="s">
        <v>5</v>
      </c>
      <c r="C488" s="14">
        <v>2015</v>
      </c>
      <c r="D488" s="2" t="s">
        <v>27</v>
      </c>
      <c r="E488" s="3">
        <v>130071.37</v>
      </c>
      <c r="F488" s="3">
        <v>299.44</v>
      </c>
      <c r="G488" s="3">
        <v>1846.64</v>
      </c>
      <c r="H488" s="3">
        <v>172.33</v>
      </c>
      <c r="I488" s="3">
        <v>49.65</v>
      </c>
    </row>
    <row r="489" spans="1:9" ht="26.25" x14ac:dyDescent="0.25">
      <c r="A489" s="4" t="s">
        <v>17</v>
      </c>
      <c r="B489" s="1" t="s">
        <v>5</v>
      </c>
      <c r="C489" s="15">
        <v>2016</v>
      </c>
      <c r="D489" s="2" t="s">
        <v>27</v>
      </c>
      <c r="E489" s="5">
        <v>189171</v>
      </c>
      <c r="F489" s="5">
        <v>344.98</v>
      </c>
      <c r="G489" s="5">
        <v>2076.08</v>
      </c>
      <c r="H489" s="5">
        <v>250.64</v>
      </c>
      <c r="I489" s="5">
        <v>80.98</v>
      </c>
    </row>
    <row r="490" spans="1:9" ht="26.25" x14ac:dyDescent="0.25">
      <c r="A490" s="2" t="s">
        <v>17</v>
      </c>
      <c r="B490" s="1" t="s">
        <v>5</v>
      </c>
      <c r="C490" s="14">
        <v>2017</v>
      </c>
      <c r="D490" s="2" t="s">
        <v>27</v>
      </c>
      <c r="E490" s="3">
        <v>233501.5</v>
      </c>
      <c r="F490" s="3">
        <v>436.95</v>
      </c>
      <c r="G490" s="3">
        <v>2627.88</v>
      </c>
      <c r="H490" s="3">
        <v>309.37</v>
      </c>
      <c r="I490" s="3">
        <v>98.87</v>
      </c>
    </row>
    <row r="491" spans="1:9" ht="26.25" x14ac:dyDescent="0.25">
      <c r="A491" s="4" t="s">
        <v>17</v>
      </c>
      <c r="B491" s="1" t="s">
        <v>5</v>
      </c>
      <c r="C491" s="15">
        <v>2018</v>
      </c>
      <c r="D491" s="2" t="s">
        <v>27</v>
      </c>
      <c r="E491" s="5">
        <v>292078.61</v>
      </c>
      <c r="F491" s="5">
        <v>568.30999999999995</v>
      </c>
      <c r="G491" s="5">
        <v>3433.55</v>
      </c>
      <c r="H491" s="5">
        <v>386.98</v>
      </c>
      <c r="I491" s="5">
        <v>121.57</v>
      </c>
    </row>
    <row r="492" spans="1:9" ht="26.25" x14ac:dyDescent="0.25">
      <c r="A492" s="2" t="s">
        <v>18</v>
      </c>
      <c r="B492" s="1" t="s">
        <v>5</v>
      </c>
      <c r="C492" s="14">
        <v>2012</v>
      </c>
      <c r="D492" s="2" t="s">
        <v>27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</row>
    <row r="493" spans="1:9" ht="26.25" x14ac:dyDescent="0.25">
      <c r="A493" s="4" t="s">
        <v>18</v>
      </c>
      <c r="B493" s="1" t="s">
        <v>5</v>
      </c>
      <c r="C493" s="15">
        <v>2013</v>
      </c>
      <c r="D493" s="2" t="s">
        <v>27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</row>
    <row r="494" spans="1:9" ht="26.25" x14ac:dyDescent="0.25">
      <c r="A494" s="2" t="s">
        <v>18</v>
      </c>
      <c r="B494" s="1" t="s">
        <v>5</v>
      </c>
      <c r="C494" s="14">
        <v>2014</v>
      </c>
      <c r="D494" s="2" t="s">
        <v>27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</row>
    <row r="495" spans="1:9" ht="26.25" x14ac:dyDescent="0.25">
      <c r="A495" s="4" t="s">
        <v>18</v>
      </c>
      <c r="B495" s="1" t="s">
        <v>5</v>
      </c>
      <c r="C495" s="15">
        <v>2015</v>
      </c>
      <c r="D495" s="2" t="s">
        <v>27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</row>
    <row r="496" spans="1:9" ht="26.25" x14ac:dyDescent="0.25">
      <c r="A496" s="2" t="s">
        <v>18</v>
      </c>
      <c r="B496" s="1" t="s">
        <v>5</v>
      </c>
      <c r="C496" s="14">
        <v>2016</v>
      </c>
      <c r="D496" s="2" t="s">
        <v>27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</row>
    <row r="497" spans="1:9" ht="26.25" x14ac:dyDescent="0.25">
      <c r="A497" s="4" t="s">
        <v>18</v>
      </c>
      <c r="B497" s="1" t="s">
        <v>5</v>
      </c>
      <c r="C497" s="15">
        <v>2017</v>
      </c>
      <c r="D497" s="2" t="s">
        <v>27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</row>
    <row r="498" spans="1:9" ht="26.25" x14ac:dyDescent="0.25">
      <c r="A498" s="2" t="s">
        <v>18</v>
      </c>
      <c r="B498" s="1" t="s">
        <v>5</v>
      </c>
      <c r="C498" s="14">
        <v>2018</v>
      </c>
      <c r="D498" s="2" t="s">
        <v>27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</row>
    <row r="499" spans="1:9" ht="26.25" x14ac:dyDescent="0.25">
      <c r="A499" s="4" t="s">
        <v>19</v>
      </c>
      <c r="B499" s="1" t="s">
        <v>5</v>
      </c>
      <c r="C499" s="15">
        <v>2012</v>
      </c>
      <c r="D499" s="2" t="s">
        <v>27</v>
      </c>
      <c r="E499" s="5">
        <v>13377.9</v>
      </c>
      <c r="F499" s="5">
        <v>30.96</v>
      </c>
      <c r="G499" s="5">
        <v>317.63</v>
      </c>
      <c r="H499" s="5">
        <v>48.77</v>
      </c>
      <c r="I499" s="5">
        <v>29.37</v>
      </c>
    </row>
    <row r="500" spans="1:9" ht="26.25" x14ac:dyDescent="0.25">
      <c r="A500" s="2" t="s">
        <v>19</v>
      </c>
      <c r="B500" s="1" t="s">
        <v>5</v>
      </c>
      <c r="C500" s="14">
        <v>2013</v>
      </c>
      <c r="D500" s="2" t="s">
        <v>27</v>
      </c>
      <c r="E500" s="3">
        <v>11836.03</v>
      </c>
      <c r="F500" s="3">
        <v>27.43</v>
      </c>
      <c r="G500" s="3">
        <v>264.70999999999998</v>
      </c>
      <c r="H500" s="3">
        <v>39.18</v>
      </c>
      <c r="I500" s="3">
        <v>22.88</v>
      </c>
    </row>
    <row r="501" spans="1:9" ht="26.25" x14ac:dyDescent="0.25">
      <c r="A501" s="4" t="s">
        <v>19</v>
      </c>
      <c r="B501" s="1" t="s">
        <v>5</v>
      </c>
      <c r="C501" s="15">
        <v>2014</v>
      </c>
      <c r="D501" s="2" t="s">
        <v>27</v>
      </c>
      <c r="E501" s="5">
        <v>6914.26</v>
      </c>
      <c r="F501" s="5">
        <v>16.03</v>
      </c>
      <c r="G501" s="5">
        <v>149.58000000000001</v>
      </c>
      <c r="H501" s="5">
        <v>21.66</v>
      </c>
      <c r="I501" s="5">
        <v>12.4</v>
      </c>
    </row>
    <row r="502" spans="1:9" ht="26.25" x14ac:dyDescent="0.25">
      <c r="A502" s="2" t="s">
        <v>19</v>
      </c>
      <c r="B502" s="1" t="s">
        <v>5</v>
      </c>
      <c r="C502" s="14">
        <v>2015</v>
      </c>
      <c r="D502" s="2" t="s">
        <v>27</v>
      </c>
      <c r="E502" s="3">
        <v>8576.0499999999993</v>
      </c>
      <c r="F502" s="3">
        <v>19.86</v>
      </c>
      <c r="G502" s="3">
        <v>200.54</v>
      </c>
      <c r="H502" s="3">
        <v>30.51</v>
      </c>
      <c r="I502" s="3">
        <v>18.239999999999998</v>
      </c>
    </row>
    <row r="503" spans="1:9" ht="26.25" x14ac:dyDescent="0.25">
      <c r="A503" s="4" t="s">
        <v>19</v>
      </c>
      <c r="B503" s="1" t="s">
        <v>5</v>
      </c>
      <c r="C503" s="15">
        <v>2016</v>
      </c>
      <c r="D503" s="2" t="s">
        <v>27</v>
      </c>
      <c r="E503" s="5">
        <v>4635.66</v>
      </c>
      <c r="F503" s="5">
        <v>10.01</v>
      </c>
      <c r="G503" s="5">
        <v>95.62</v>
      </c>
      <c r="H503" s="5">
        <v>15.5</v>
      </c>
      <c r="I503" s="5">
        <v>8.75</v>
      </c>
    </row>
    <row r="504" spans="1:9" ht="26.25" x14ac:dyDescent="0.25">
      <c r="A504" s="2" t="s">
        <v>19</v>
      </c>
      <c r="B504" s="1" t="s">
        <v>5</v>
      </c>
      <c r="C504" s="14">
        <v>2017</v>
      </c>
      <c r="D504" s="2" t="s">
        <v>27</v>
      </c>
      <c r="E504" s="3">
        <v>7085.02</v>
      </c>
      <c r="F504" s="3">
        <v>15.38</v>
      </c>
      <c r="G504" s="3">
        <v>148.02000000000001</v>
      </c>
      <c r="H504" s="3">
        <v>23.92</v>
      </c>
      <c r="I504" s="3">
        <v>13.59</v>
      </c>
    </row>
    <row r="505" spans="1:9" ht="26.25" x14ac:dyDescent="0.25">
      <c r="A505" s="4" t="s">
        <v>19</v>
      </c>
      <c r="B505" s="1" t="s">
        <v>5</v>
      </c>
      <c r="C505" s="15">
        <v>2018</v>
      </c>
      <c r="D505" s="2" t="s">
        <v>27</v>
      </c>
      <c r="E505" s="5">
        <v>3991.68</v>
      </c>
      <c r="F505" s="5">
        <v>8.77</v>
      </c>
      <c r="G505" s="5">
        <v>85.81</v>
      </c>
      <c r="H505" s="5">
        <v>13.76</v>
      </c>
      <c r="I505" s="5">
        <v>7.93</v>
      </c>
    </row>
    <row r="506" spans="1:9" ht="26.25" x14ac:dyDescent="0.25">
      <c r="A506" s="2" t="s">
        <v>20</v>
      </c>
      <c r="B506" s="1" t="s">
        <v>5</v>
      </c>
      <c r="C506" s="14">
        <v>2012</v>
      </c>
      <c r="D506" s="2" t="s">
        <v>27</v>
      </c>
      <c r="E506" s="3">
        <v>24218.57</v>
      </c>
      <c r="F506" s="3">
        <v>56.07</v>
      </c>
      <c r="G506" s="3">
        <v>566.48</v>
      </c>
      <c r="H506" s="3">
        <v>86.21</v>
      </c>
      <c r="I506" s="3">
        <v>51.54</v>
      </c>
    </row>
    <row r="507" spans="1:9" ht="26.25" x14ac:dyDescent="0.25">
      <c r="A507" s="4" t="s">
        <v>20</v>
      </c>
      <c r="B507" s="1" t="s">
        <v>5</v>
      </c>
      <c r="C507" s="15">
        <v>2013</v>
      </c>
      <c r="D507" s="2" t="s">
        <v>27</v>
      </c>
      <c r="E507" s="5">
        <v>23410.06</v>
      </c>
      <c r="F507" s="5">
        <v>54.22</v>
      </c>
      <c r="G507" s="5">
        <v>536.76</v>
      </c>
      <c r="H507" s="5">
        <v>80.709999999999994</v>
      </c>
      <c r="I507" s="5">
        <v>47.76</v>
      </c>
    </row>
    <row r="508" spans="1:9" ht="26.25" x14ac:dyDescent="0.25">
      <c r="A508" s="2" t="s">
        <v>20</v>
      </c>
      <c r="B508" s="1" t="s">
        <v>5</v>
      </c>
      <c r="C508" s="14">
        <v>2014</v>
      </c>
      <c r="D508" s="2" t="s">
        <v>27</v>
      </c>
      <c r="E508" s="3">
        <v>14189.54</v>
      </c>
      <c r="F508" s="3">
        <v>32.869999999999997</v>
      </c>
      <c r="G508" s="3">
        <v>322.39</v>
      </c>
      <c r="H508" s="3">
        <v>48.2</v>
      </c>
      <c r="I508" s="3">
        <v>28.39</v>
      </c>
    </row>
    <row r="509" spans="1:9" ht="26.25" x14ac:dyDescent="0.25">
      <c r="A509" s="4" t="s">
        <v>20</v>
      </c>
      <c r="B509" s="1" t="s">
        <v>5</v>
      </c>
      <c r="C509" s="15">
        <v>2015</v>
      </c>
      <c r="D509" s="2" t="s">
        <v>27</v>
      </c>
      <c r="E509" s="5">
        <v>8217.4</v>
      </c>
      <c r="F509" s="5">
        <v>18.8</v>
      </c>
      <c r="G509" s="5">
        <v>184.61</v>
      </c>
      <c r="H509" s="5">
        <v>28.08</v>
      </c>
      <c r="I509" s="5">
        <v>16.46</v>
      </c>
    </row>
    <row r="510" spans="1:9" ht="26.25" x14ac:dyDescent="0.25">
      <c r="A510" s="2" t="s">
        <v>20</v>
      </c>
      <c r="B510" s="1" t="s">
        <v>5</v>
      </c>
      <c r="C510" s="14">
        <v>2016</v>
      </c>
      <c r="D510" s="2" t="s">
        <v>27</v>
      </c>
      <c r="E510" s="3">
        <v>12399.95</v>
      </c>
      <c r="F510" s="3">
        <v>27.4</v>
      </c>
      <c r="G510" s="3">
        <v>268.51</v>
      </c>
      <c r="H510" s="3">
        <v>42.74</v>
      </c>
      <c r="I510" s="3">
        <v>24.7</v>
      </c>
    </row>
    <row r="511" spans="1:9" ht="26.25" x14ac:dyDescent="0.25">
      <c r="A511" s="4" t="s">
        <v>20</v>
      </c>
      <c r="B511" s="1" t="s">
        <v>5</v>
      </c>
      <c r="C511" s="15">
        <v>2017</v>
      </c>
      <c r="D511" s="2" t="s">
        <v>27</v>
      </c>
      <c r="E511" s="5">
        <v>10039.26</v>
      </c>
      <c r="F511" s="5">
        <v>22.28</v>
      </c>
      <c r="G511" s="5">
        <v>216.49</v>
      </c>
      <c r="H511" s="5">
        <v>34.11</v>
      </c>
      <c r="I511" s="5">
        <v>19.649999999999999</v>
      </c>
    </row>
    <row r="512" spans="1:9" ht="26.25" x14ac:dyDescent="0.25">
      <c r="A512" s="2" t="s">
        <v>20</v>
      </c>
      <c r="B512" s="1" t="s">
        <v>5</v>
      </c>
      <c r="C512" s="14">
        <v>2018</v>
      </c>
      <c r="D512" s="2" t="s">
        <v>27</v>
      </c>
      <c r="E512" s="3">
        <v>9656.1</v>
      </c>
      <c r="F512" s="3">
        <v>21.53</v>
      </c>
      <c r="G512" s="3">
        <v>210.63</v>
      </c>
      <c r="H512" s="3">
        <v>33.090000000000003</v>
      </c>
      <c r="I512" s="3">
        <v>19.170000000000002</v>
      </c>
    </row>
    <row r="513" spans="1:9" ht="26.25" x14ac:dyDescent="0.25">
      <c r="A513" s="4" t="s">
        <v>21</v>
      </c>
      <c r="B513" s="1" t="s">
        <v>5</v>
      </c>
      <c r="C513" s="15">
        <v>2012</v>
      </c>
      <c r="D513" s="2" t="s">
        <v>27</v>
      </c>
      <c r="E513" s="5">
        <v>164506.75</v>
      </c>
      <c r="F513" s="5">
        <v>381.14</v>
      </c>
      <c r="G513" s="5">
        <v>3714.69</v>
      </c>
      <c r="H513" s="5">
        <v>553.23</v>
      </c>
      <c r="I513" s="5">
        <v>324.76</v>
      </c>
    </row>
    <row r="514" spans="1:9" ht="26.25" x14ac:dyDescent="0.25">
      <c r="A514" s="2" t="s">
        <v>21</v>
      </c>
      <c r="B514" s="1" t="s">
        <v>5</v>
      </c>
      <c r="C514" s="14">
        <v>2013</v>
      </c>
      <c r="D514" s="2" t="s">
        <v>27</v>
      </c>
      <c r="E514" s="3">
        <v>179382.7</v>
      </c>
      <c r="F514" s="3">
        <v>415.57</v>
      </c>
      <c r="G514" s="3">
        <v>4071.24</v>
      </c>
      <c r="H514" s="3">
        <v>608.27</v>
      </c>
      <c r="I514" s="3">
        <v>358.05</v>
      </c>
    </row>
    <row r="515" spans="1:9" ht="26.25" x14ac:dyDescent="0.25">
      <c r="A515" s="4" t="s">
        <v>21</v>
      </c>
      <c r="B515" s="1" t="s">
        <v>5</v>
      </c>
      <c r="C515" s="15">
        <v>2014</v>
      </c>
      <c r="D515" s="2" t="s">
        <v>27</v>
      </c>
      <c r="E515" s="5">
        <v>263268.90999999997</v>
      </c>
      <c r="F515" s="5">
        <v>609.79999999999995</v>
      </c>
      <c r="G515" s="5">
        <v>6022.55</v>
      </c>
      <c r="H515" s="5">
        <v>904.25</v>
      </c>
      <c r="I515" s="5">
        <v>534.52</v>
      </c>
    </row>
    <row r="516" spans="1:9" ht="26.25" x14ac:dyDescent="0.25">
      <c r="A516" s="2" t="s">
        <v>21</v>
      </c>
      <c r="B516" s="1" t="s">
        <v>5</v>
      </c>
      <c r="C516" s="14">
        <v>2015</v>
      </c>
      <c r="D516" s="2" t="s">
        <v>27</v>
      </c>
      <c r="E516" s="3">
        <v>280040.78999999998</v>
      </c>
      <c r="F516" s="3">
        <v>647.27</v>
      </c>
      <c r="G516" s="3">
        <v>6376.61</v>
      </c>
      <c r="H516" s="3">
        <v>958.75</v>
      </c>
      <c r="I516" s="3">
        <v>565.49</v>
      </c>
    </row>
    <row r="517" spans="1:9" ht="26.25" x14ac:dyDescent="0.25">
      <c r="A517" s="4" t="s">
        <v>21</v>
      </c>
      <c r="B517" s="1" t="s">
        <v>5</v>
      </c>
      <c r="C517" s="15">
        <v>2016</v>
      </c>
      <c r="D517" s="2" t="s">
        <v>27</v>
      </c>
      <c r="E517" s="5">
        <v>283569.11</v>
      </c>
      <c r="F517" s="5">
        <v>635.79</v>
      </c>
      <c r="G517" s="5">
        <v>6236.69</v>
      </c>
      <c r="H517" s="5">
        <v>974.06</v>
      </c>
      <c r="I517" s="5">
        <v>566.30999999999995</v>
      </c>
    </row>
    <row r="518" spans="1:9" ht="26.25" x14ac:dyDescent="0.25">
      <c r="A518" s="2" t="s">
        <v>21</v>
      </c>
      <c r="B518" s="1" t="s">
        <v>5</v>
      </c>
      <c r="C518" s="14">
        <v>2017</v>
      </c>
      <c r="D518" s="2" t="s">
        <v>27</v>
      </c>
      <c r="E518" s="3">
        <v>280530.15000000002</v>
      </c>
      <c r="F518" s="3">
        <v>628.79999999999995</v>
      </c>
      <c r="G518" s="3">
        <v>6172.79</v>
      </c>
      <c r="H518" s="3">
        <v>964.84</v>
      </c>
      <c r="I518" s="3">
        <v>561.12</v>
      </c>
    </row>
    <row r="519" spans="1:9" ht="26.25" x14ac:dyDescent="0.25">
      <c r="A519" s="4" t="s">
        <v>21</v>
      </c>
      <c r="B519" s="1" t="s">
        <v>5</v>
      </c>
      <c r="C519" s="15">
        <v>2018</v>
      </c>
      <c r="D519" s="2" t="s">
        <v>27</v>
      </c>
      <c r="E519" s="5">
        <v>278246.59000000003</v>
      </c>
      <c r="F519" s="5">
        <v>622.79</v>
      </c>
      <c r="G519" s="5">
        <v>6106.17</v>
      </c>
      <c r="H519" s="5">
        <v>955.61</v>
      </c>
      <c r="I519" s="5">
        <v>555.07000000000005</v>
      </c>
    </row>
    <row r="520" spans="1:9" x14ac:dyDescent="0.25">
      <c r="A520" s="2" t="s">
        <v>22</v>
      </c>
      <c r="B520" s="1" t="s">
        <v>5</v>
      </c>
      <c r="C520" s="14">
        <v>2012</v>
      </c>
      <c r="D520" s="2" t="s">
        <v>27</v>
      </c>
      <c r="E520" s="3">
        <v>38387.760000000002</v>
      </c>
      <c r="F520" s="3">
        <v>89.05</v>
      </c>
      <c r="G520" s="3">
        <v>814.37</v>
      </c>
      <c r="H520" s="3">
        <v>116.35</v>
      </c>
      <c r="I520" s="3">
        <v>65.8</v>
      </c>
    </row>
    <row r="521" spans="1:9" x14ac:dyDescent="0.25">
      <c r="A521" s="4" t="s">
        <v>22</v>
      </c>
      <c r="B521" s="1" t="s">
        <v>5</v>
      </c>
      <c r="C521" s="15">
        <v>2013</v>
      </c>
      <c r="D521" s="2" t="s">
        <v>27</v>
      </c>
      <c r="E521" s="5">
        <v>39938.14</v>
      </c>
      <c r="F521" s="5">
        <v>92.66</v>
      </c>
      <c r="G521" s="5">
        <v>841.29</v>
      </c>
      <c r="H521" s="5">
        <v>119.6</v>
      </c>
      <c r="I521" s="5">
        <v>67.319999999999993</v>
      </c>
    </row>
    <row r="522" spans="1:9" x14ac:dyDescent="0.25">
      <c r="A522" s="2" t="s">
        <v>22</v>
      </c>
      <c r="B522" s="1" t="s">
        <v>5</v>
      </c>
      <c r="C522" s="14">
        <v>2014</v>
      </c>
      <c r="D522" s="2" t="s">
        <v>27</v>
      </c>
      <c r="E522" s="3">
        <v>38829.4</v>
      </c>
      <c r="F522" s="3">
        <v>90.1</v>
      </c>
      <c r="G522" s="3">
        <v>810.07</v>
      </c>
      <c r="H522" s="3">
        <v>114.36</v>
      </c>
      <c r="I522" s="3">
        <v>63.96</v>
      </c>
    </row>
    <row r="523" spans="1:9" x14ac:dyDescent="0.25">
      <c r="A523" s="4" t="s">
        <v>22</v>
      </c>
      <c r="B523" s="1" t="s">
        <v>5</v>
      </c>
      <c r="C523" s="15">
        <v>2015</v>
      </c>
      <c r="D523" s="2" t="s">
        <v>27</v>
      </c>
      <c r="E523" s="5">
        <v>43086.98</v>
      </c>
      <c r="F523" s="5">
        <v>99.94</v>
      </c>
      <c r="G523" s="5">
        <v>921.54</v>
      </c>
      <c r="H523" s="5">
        <v>132.41</v>
      </c>
      <c r="I523" s="5">
        <v>75.28</v>
      </c>
    </row>
    <row r="524" spans="1:9" x14ac:dyDescent="0.25">
      <c r="A524" s="2" t="s">
        <v>22</v>
      </c>
      <c r="B524" s="1" t="s">
        <v>5</v>
      </c>
      <c r="C524" s="14">
        <v>2016</v>
      </c>
      <c r="D524" s="2" t="s">
        <v>27</v>
      </c>
      <c r="E524" s="3">
        <v>63861.83</v>
      </c>
      <c r="F524" s="3">
        <v>136.11000000000001</v>
      </c>
      <c r="G524" s="3">
        <v>1220.06</v>
      </c>
      <c r="H524" s="3">
        <v>195.59</v>
      </c>
      <c r="I524" s="3">
        <v>105.65</v>
      </c>
    </row>
    <row r="525" spans="1:9" x14ac:dyDescent="0.25">
      <c r="A525" s="4" t="s">
        <v>22</v>
      </c>
      <c r="B525" s="1" t="s">
        <v>5</v>
      </c>
      <c r="C525" s="15">
        <v>2017</v>
      </c>
      <c r="D525" s="2" t="s">
        <v>27</v>
      </c>
      <c r="E525" s="5">
        <v>53589.59</v>
      </c>
      <c r="F525" s="5">
        <v>116.49</v>
      </c>
      <c r="G525" s="5">
        <v>1070.27</v>
      </c>
      <c r="H525" s="5">
        <v>168.72</v>
      </c>
      <c r="I525" s="5">
        <v>93.29</v>
      </c>
    </row>
    <row r="526" spans="1:9" x14ac:dyDescent="0.25">
      <c r="A526" s="2" t="s">
        <v>22</v>
      </c>
      <c r="B526" s="1" t="s">
        <v>5</v>
      </c>
      <c r="C526" s="14">
        <v>2018</v>
      </c>
      <c r="D526" s="2" t="s">
        <v>27</v>
      </c>
      <c r="E526" s="3">
        <v>57579.7</v>
      </c>
      <c r="F526" s="3">
        <v>124.58</v>
      </c>
      <c r="G526" s="3">
        <v>1149.58</v>
      </c>
      <c r="H526" s="3">
        <v>182.85</v>
      </c>
      <c r="I526" s="3">
        <v>101.2</v>
      </c>
    </row>
    <row r="527" spans="1:9" ht="26.25" x14ac:dyDescent="0.25">
      <c r="A527" s="2" t="s">
        <v>8</v>
      </c>
      <c r="B527" s="1" t="s">
        <v>6</v>
      </c>
      <c r="C527" s="14">
        <v>2012</v>
      </c>
      <c r="D527" s="2" t="s">
        <v>27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</row>
    <row r="528" spans="1:9" ht="26.25" x14ac:dyDescent="0.25">
      <c r="A528" s="4" t="s">
        <v>8</v>
      </c>
      <c r="B528" s="1" t="s">
        <v>6</v>
      </c>
      <c r="C528" s="15">
        <v>2013</v>
      </c>
      <c r="D528" s="2" t="s">
        <v>27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</row>
    <row r="529" spans="1:9" ht="26.25" x14ac:dyDescent="0.25">
      <c r="A529" s="2" t="s">
        <v>8</v>
      </c>
      <c r="B529" s="1" t="s">
        <v>6</v>
      </c>
      <c r="C529" s="14">
        <v>2014</v>
      </c>
      <c r="D529" s="2" t="s">
        <v>27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</row>
    <row r="530" spans="1:9" ht="26.25" x14ac:dyDescent="0.25">
      <c r="A530" s="4" t="s">
        <v>8</v>
      </c>
      <c r="B530" s="1" t="s">
        <v>6</v>
      </c>
      <c r="C530" s="15">
        <v>2015</v>
      </c>
      <c r="D530" s="2" t="s">
        <v>27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</row>
    <row r="531" spans="1:9" ht="26.25" x14ac:dyDescent="0.25">
      <c r="A531" s="2" t="s">
        <v>8</v>
      </c>
      <c r="B531" s="1" t="s">
        <v>6</v>
      </c>
      <c r="C531" s="14">
        <v>2016</v>
      </c>
      <c r="D531" s="2" t="s">
        <v>27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</row>
    <row r="532" spans="1:9" ht="26.25" x14ac:dyDescent="0.25">
      <c r="A532" s="4" t="s">
        <v>8</v>
      </c>
      <c r="B532" s="1" t="s">
        <v>6</v>
      </c>
      <c r="C532" s="15">
        <v>2017</v>
      </c>
      <c r="D532" s="2" t="s">
        <v>27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</row>
    <row r="533" spans="1:9" ht="26.25" x14ac:dyDescent="0.25">
      <c r="A533" s="2" t="s">
        <v>8</v>
      </c>
      <c r="B533" s="1" t="s">
        <v>6</v>
      </c>
      <c r="C533" s="14">
        <v>2018</v>
      </c>
      <c r="D533" s="2" t="s">
        <v>27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</row>
    <row r="534" spans="1:9" x14ac:dyDescent="0.25">
      <c r="A534" s="4" t="s">
        <v>9</v>
      </c>
      <c r="B534" s="1" t="s">
        <v>6</v>
      </c>
      <c r="C534" s="15">
        <v>2012</v>
      </c>
      <c r="D534" s="2" t="s">
        <v>27</v>
      </c>
      <c r="E534" s="5">
        <v>2956.32</v>
      </c>
      <c r="F534" s="5">
        <v>6.85</v>
      </c>
      <c r="G534" s="5">
        <v>68.17</v>
      </c>
      <c r="H534" s="5">
        <v>15.5</v>
      </c>
      <c r="I534" s="5">
        <v>5.81</v>
      </c>
    </row>
    <row r="535" spans="1:9" x14ac:dyDescent="0.25">
      <c r="A535" s="2" t="s">
        <v>9</v>
      </c>
      <c r="B535" s="1" t="s">
        <v>6</v>
      </c>
      <c r="C535" s="14">
        <v>2013</v>
      </c>
      <c r="D535" s="2" t="s">
        <v>27</v>
      </c>
      <c r="E535" s="3">
        <v>137.46</v>
      </c>
      <c r="F535" s="3">
        <v>0.32</v>
      </c>
      <c r="G535" s="3">
        <v>3.05</v>
      </c>
      <c r="H535" s="3">
        <v>0.64</v>
      </c>
      <c r="I535" s="3">
        <v>0.24</v>
      </c>
    </row>
    <row r="536" spans="1:9" x14ac:dyDescent="0.25">
      <c r="A536" s="4" t="s">
        <v>9</v>
      </c>
      <c r="B536" s="1" t="s">
        <v>6</v>
      </c>
      <c r="C536" s="15">
        <v>2014</v>
      </c>
      <c r="D536" s="2" t="s">
        <v>27</v>
      </c>
      <c r="E536" s="5">
        <v>946.93</v>
      </c>
      <c r="F536" s="5">
        <v>2.19</v>
      </c>
      <c r="G536" s="5">
        <v>22.33</v>
      </c>
      <c r="H536" s="5">
        <v>5.27</v>
      </c>
      <c r="I536" s="5">
        <v>1.99</v>
      </c>
    </row>
    <row r="537" spans="1:9" x14ac:dyDescent="0.25">
      <c r="A537" s="2" t="s">
        <v>9</v>
      </c>
      <c r="B537" s="1" t="s">
        <v>6</v>
      </c>
      <c r="C537" s="14">
        <v>2015</v>
      </c>
      <c r="D537" s="2" t="s">
        <v>27</v>
      </c>
      <c r="E537" s="3">
        <v>2655.45</v>
      </c>
      <c r="F537" s="3">
        <v>6.15</v>
      </c>
      <c r="G537" s="3">
        <v>63.59</v>
      </c>
      <c r="H537" s="3">
        <v>15.38</v>
      </c>
      <c r="I537" s="3">
        <v>5.81</v>
      </c>
    </row>
    <row r="538" spans="1:9" x14ac:dyDescent="0.25">
      <c r="A538" s="4" t="s">
        <v>9</v>
      </c>
      <c r="B538" s="1" t="s">
        <v>6</v>
      </c>
      <c r="C538" s="15">
        <v>2016</v>
      </c>
      <c r="D538" s="2" t="s">
        <v>27</v>
      </c>
      <c r="E538" s="5">
        <v>795.67</v>
      </c>
      <c r="F538" s="5">
        <v>1.71</v>
      </c>
      <c r="G538" s="5">
        <v>14.56</v>
      </c>
      <c r="H538" s="5">
        <v>2.84</v>
      </c>
      <c r="I538" s="5">
        <v>0.96</v>
      </c>
    </row>
    <row r="539" spans="1:9" x14ac:dyDescent="0.25">
      <c r="A539" s="2" t="s">
        <v>9</v>
      </c>
      <c r="B539" s="1" t="s">
        <v>6</v>
      </c>
      <c r="C539" s="14">
        <v>2017</v>
      </c>
      <c r="D539" s="2" t="s">
        <v>27</v>
      </c>
      <c r="E539" s="3">
        <v>28914.639999999999</v>
      </c>
      <c r="F539" s="3">
        <v>58.05</v>
      </c>
      <c r="G539" s="3">
        <v>410.5</v>
      </c>
      <c r="H539" s="3">
        <v>62.01</v>
      </c>
      <c r="I539" s="3">
        <v>16.34</v>
      </c>
    </row>
    <row r="540" spans="1:9" x14ac:dyDescent="0.25">
      <c r="A540" s="4" t="s">
        <v>9</v>
      </c>
      <c r="B540" s="1" t="s">
        <v>6</v>
      </c>
      <c r="C540" s="15">
        <v>2018</v>
      </c>
      <c r="D540" s="2" t="s">
        <v>27</v>
      </c>
      <c r="E540" s="5">
        <v>39263.19</v>
      </c>
      <c r="F540" s="5">
        <v>79.06</v>
      </c>
      <c r="G540" s="5">
        <v>564.24</v>
      </c>
      <c r="H540" s="5">
        <v>86.65</v>
      </c>
      <c r="I540" s="5">
        <v>23.29</v>
      </c>
    </row>
    <row r="541" spans="1:9" x14ac:dyDescent="0.25">
      <c r="A541" s="2" t="s">
        <v>10</v>
      </c>
      <c r="B541" s="1" t="s">
        <v>6</v>
      </c>
      <c r="C541" s="14">
        <v>2012</v>
      </c>
      <c r="D541" s="2" t="s">
        <v>27</v>
      </c>
      <c r="E541" s="3">
        <v>36846.199999999997</v>
      </c>
      <c r="F541" s="3">
        <v>85.26</v>
      </c>
      <c r="G541" s="3">
        <v>891.55</v>
      </c>
      <c r="H541" s="3">
        <v>219.1</v>
      </c>
      <c r="I541" s="3">
        <v>82.98</v>
      </c>
    </row>
    <row r="542" spans="1:9" x14ac:dyDescent="0.25">
      <c r="A542" s="4" t="s">
        <v>10</v>
      </c>
      <c r="B542" s="1" t="s">
        <v>6</v>
      </c>
      <c r="C542" s="15">
        <v>2013</v>
      </c>
      <c r="D542" s="2" t="s">
        <v>27</v>
      </c>
      <c r="E542" s="5">
        <v>42276.14</v>
      </c>
      <c r="F542" s="5">
        <v>97.82</v>
      </c>
      <c r="G542" s="5">
        <v>1021.67</v>
      </c>
      <c r="H542" s="5">
        <v>250.62</v>
      </c>
      <c r="I542" s="5">
        <v>94.89</v>
      </c>
    </row>
    <row r="543" spans="1:9" x14ac:dyDescent="0.25">
      <c r="A543" s="2" t="s">
        <v>10</v>
      </c>
      <c r="B543" s="1" t="s">
        <v>6</v>
      </c>
      <c r="C543" s="14">
        <v>2014</v>
      </c>
      <c r="D543" s="2" t="s">
        <v>27</v>
      </c>
      <c r="E543" s="3">
        <v>40911.79</v>
      </c>
      <c r="F543" s="3">
        <v>94.67</v>
      </c>
      <c r="G543" s="3">
        <v>987.46</v>
      </c>
      <c r="H543" s="3">
        <v>241.76</v>
      </c>
      <c r="I543" s="3">
        <v>91.52</v>
      </c>
    </row>
    <row r="544" spans="1:9" x14ac:dyDescent="0.25">
      <c r="A544" s="4" t="s">
        <v>10</v>
      </c>
      <c r="B544" s="1" t="s">
        <v>6</v>
      </c>
      <c r="C544" s="15">
        <v>2015</v>
      </c>
      <c r="D544" s="2" t="s">
        <v>27</v>
      </c>
      <c r="E544" s="5">
        <v>31080.71</v>
      </c>
      <c r="F544" s="5">
        <v>71.92</v>
      </c>
      <c r="G544" s="5">
        <v>747.41</v>
      </c>
      <c r="H544" s="5">
        <v>182.01</v>
      </c>
      <c r="I544" s="5">
        <v>68.849999999999994</v>
      </c>
    </row>
    <row r="545" spans="1:9" x14ac:dyDescent="0.25">
      <c r="A545" s="2" t="s">
        <v>10</v>
      </c>
      <c r="B545" s="1" t="s">
        <v>6</v>
      </c>
      <c r="C545" s="14">
        <v>2016</v>
      </c>
      <c r="D545" s="2" t="s">
        <v>27</v>
      </c>
      <c r="E545" s="3">
        <v>34808.17</v>
      </c>
      <c r="F545" s="3">
        <v>80.38</v>
      </c>
      <c r="G545" s="3">
        <v>836.29</v>
      </c>
      <c r="H545" s="3">
        <v>204.59</v>
      </c>
      <c r="I545" s="3">
        <v>77.34</v>
      </c>
    </row>
    <row r="546" spans="1:9" x14ac:dyDescent="0.25">
      <c r="A546" s="4" t="s">
        <v>10</v>
      </c>
      <c r="B546" s="1" t="s">
        <v>6</v>
      </c>
      <c r="C546" s="15">
        <v>2017</v>
      </c>
      <c r="D546" s="2" t="s">
        <v>27</v>
      </c>
      <c r="E546" s="5">
        <v>30729.72</v>
      </c>
      <c r="F546" s="5">
        <v>70.97</v>
      </c>
      <c r="G546" s="5">
        <v>739.29</v>
      </c>
      <c r="H546" s="5">
        <v>181.14</v>
      </c>
      <c r="I546" s="5">
        <v>68.489999999999995</v>
      </c>
    </row>
    <row r="547" spans="1:9" x14ac:dyDescent="0.25">
      <c r="A547" s="2" t="s">
        <v>10</v>
      </c>
      <c r="B547" s="1" t="s">
        <v>6</v>
      </c>
      <c r="C547" s="14">
        <v>2018</v>
      </c>
      <c r="D547" s="2" t="s">
        <v>27</v>
      </c>
      <c r="E547" s="3">
        <v>31583.03</v>
      </c>
      <c r="F547" s="3">
        <v>72.94</v>
      </c>
      <c r="G547" s="3">
        <v>761.05</v>
      </c>
      <c r="H547" s="3">
        <v>186.88</v>
      </c>
      <c r="I547" s="3">
        <v>70.69</v>
      </c>
    </row>
    <row r="548" spans="1:9" ht="26.25" x14ac:dyDescent="0.25">
      <c r="A548" s="4" t="s">
        <v>11</v>
      </c>
      <c r="B548" s="1" t="s">
        <v>6</v>
      </c>
      <c r="C548" s="15">
        <v>2012</v>
      </c>
      <c r="D548" s="2" t="s">
        <v>27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</row>
    <row r="549" spans="1:9" ht="26.25" x14ac:dyDescent="0.25">
      <c r="A549" s="2" t="s">
        <v>11</v>
      </c>
      <c r="B549" s="1" t="s">
        <v>6</v>
      </c>
      <c r="C549" s="14">
        <v>2013</v>
      </c>
      <c r="D549" s="2" t="s">
        <v>27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</row>
    <row r="550" spans="1:9" ht="26.25" x14ac:dyDescent="0.25">
      <c r="A550" s="4" t="s">
        <v>11</v>
      </c>
      <c r="B550" s="1" t="s">
        <v>6</v>
      </c>
      <c r="C550" s="15">
        <v>2014</v>
      </c>
      <c r="D550" s="2" t="s">
        <v>27</v>
      </c>
      <c r="E550" s="5">
        <v>328.06</v>
      </c>
      <c r="F550" s="5">
        <v>0.76</v>
      </c>
      <c r="G550" s="5">
        <v>6.32</v>
      </c>
      <c r="H550" s="5">
        <v>0.95</v>
      </c>
      <c r="I550" s="5">
        <v>0.33</v>
      </c>
    </row>
    <row r="551" spans="1:9" ht="26.25" x14ac:dyDescent="0.25">
      <c r="A551" s="2" t="s">
        <v>11</v>
      </c>
      <c r="B551" s="1" t="s">
        <v>6</v>
      </c>
      <c r="C551" s="14">
        <v>2015</v>
      </c>
      <c r="D551" s="2" t="s">
        <v>27</v>
      </c>
      <c r="E551" s="3">
        <v>339.35</v>
      </c>
      <c r="F551" s="3">
        <v>0.78</v>
      </c>
      <c r="G551" s="3">
        <v>8.31</v>
      </c>
      <c r="H551" s="3">
        <v>2.08</v>
      </c>
      <c r="I551" s="3">
        <v>0.79</v>
      </c>
    </row>
    <row r="552" spans="1:9" ht="26.25" x14ac:dyDescent="0.25">
      <c r="A552" s="4" t="s">
        <v>11</v>
      </c>
      <c r="B552" s="1" t="s">
        <v>6</v>
      </c>
      <c r="C552" s="15">
        <v>2016</v>
      </c>
      <c r="D552" s="2" t="s">
        <v>27</v>
      </c>
      <c r="E552" s="5">
        <v>496.01</v>
      </c>
      <c r="F552" s="5">
        <v>1.1299999999999999</v>
      </c>
      <c r="G552" s="5">
        <v>11.68</v>
      </c>
      <c r="H552" s="5">
        <v>2.88</v>
      </c>
      <c r="I552" s="5">
        <v>1.08</v>
      </c>
    </row>
    <row r="553" spans="1:9" ht="26.25" x14ac:dyDescent="0.25">
      <c r="A553" s="2" t="s">
        <v>11</v>
      </c>
      <c r="B553" s="1" t="s">
        <v>6</v>
      </c>
      <c r="C553" s="14">
        <v>2017</v>
      </c>
      <c r="D553" s="2" t="s">
        <v>27</v>
      </c>
      <c r="E553" s="3">
        <v>1247.24</v>
      </c>
      <c r="F553" s="3">
        <v>2.74</v>
      </c>
      <c r="G553" s="3">
        <v>25.54</v>
      </c>
      <c r="H553" s="3">
        <v>5.69</v>
      </c>
      <c r="I553" s="3">
        <v>2.04</v>
      </c>
    </row>
    <row r="554" spans="1:9" ht="26.25" x14ac:dyDescent="0.25">
      <c r="A554" s="4" t="s">
        <v>11</v>
      </c>
      <c r="B554" s="1" t="s">
        <v>6</v>
      </c>
      <c r="C554" s="15">
        <v>2018</v>
      </c>
      <c r="D554" s="2" t="s">
        <v>27</v>
      </c>
      <c r="E554" s="5">
        <v>755.93</v>
      </c>
      <c r="F554" s="5">
        <v>1.67</v>
      </c>
      <c r="G554" s="5">
        <v>15.57</v>
      </c>
      <c r="H554" s="5">
        <v>3.4</v>
      </c>
      <c r="I554" s="5">
        <v>1.22</v>
      </c>
    </row>
    <row r="555" spans="1:9" ht="26.25" x14ac:dyDescent="0.25">
      <c r="A555" s="2" t="s">
        <v>12</v>
      </c>
      <c r="B555" s="1" t="s">
        <v>6</v>
      </c>
      <c r="C555" s="14">
        <v>2012</v>
      </c>
      <c r="D555" s="2" t="s">
        <v>27</v>
      </c>
      <c r="E555" s="3">
        <v>360.27</v>
      </c>
      <c r="F555" s="3">
        <v>0.83</v>
      </c>
      <c r="G555" s="3">
        <v>8.6999999999999993</v>
      </c>
      <c r="H555" s="3">
        <v>2.13</v>
      </c>
      <c r="I555" s="3">
        <v>0.81</v>
      </c>
    </row>
    <row r="556" spans="1:9" ht="26.25" x14ac:dyDescent="0.25">
      <c r="A556" s="4" t="s">
        <v>12</v>
      </c>
      <c r="B556" s="1" t="s">
        <v>6</v>
      </c>
      <c r="C556" s="15">
        <v>2013</v>
      </c>
      <c r="D556" s="2" t="s">
        <v>27</v>
      </c>
      <c r="E556" s="5">
        <v>589.12</v>
      </c>
      <c r="F556" s="5">
        <v>1.36</v>
      </c>
      <c r="G556" s="5">
        <v>14.17</v>
      </c>
      <c r="H556" s="5">
        <v>3.45</v>
      </c>
      <c r="I556" s="5">
        <v>1.31</v>
      </c>
    </row>
    <row r="557" spans="1:9" ht="26.25" x14ac:dyDescent="0.25">
      <c r="A557" s="2" t="s">
        <v>12</v>
      </c>
      <c r="B557" s="1" t="s">
        <v>6</v>
      </c>
      <c r="C557" s="14">
        <v>2014</v>
      </c>
      <c r="D557" s="2" t="s">
        <v>27</v>
      </c>
      <c r="E557" s="3">
        <v>270.82</v>
      </c>
      <c r="F557" s="3">
        <v>0.63</v>
      </c>
      <c r="G557" s="3">
        <v>6.49</v>
      </c>
      <c r="H557" s="3">
        <v>1.57</v>
      </c>
      <c r="I557" s="3">
        <v>0.59</v>
      </c>
    </row>
    <row r="558" spans="1:9" ht="26.25" x14ac:dyDescent="0.25">
      <c r="A558" s="4" t="s">
        <v>12</v>
      </c>
      <c r="B558" s="1" t="s">
        <v>6</v>
      </c>
      <c r="C558" s="15">
        <v>2015</v>
      </c>
      <c r="D558" s="2" t="s">
        <v>27</v>
      </c>
      <c r="E558" s="5">
        <v>44.36</v>
      </c>
      <c r="F558" s="5">
        <v>0.1</v>
      </c>
      <c r="G558" s="5">
        <v>0.97</v>
      </c>
      <c r="H558" s="5">
        <v>0.2</v>
      </c>
      <c r="I558" s="5">
        <v>7.0000000000000007E-2</v>
      </c>
    </row>
    <row r="559" spans="1:9" ht="26.25" x14ac:dyDescent="0.25">
      <c r="A559" s="2" t="s">
        <v>12</v>
      </c>
      <c r="B559" s="1" t="s">
        <v>6</v>
      </c>
      <c r="C559" s="14">
        <v>2016</v>
      </c>
      <c r="D559" s="2" t="s">
        <v>27</v>
      </c>
      <c r="E559" s="3">
        <v>141.81</v>
      </c>
      <c r="F559" s="3">
        <v>0.33</v>
      </c>
      <c r="G559" s="3">
        <v>3.45</v>
      </c>
      <c r="H559" s="3">
        <v>0.85</v>
      </c>
      <c r="I559" s="3">
        <v>0.32</v>
      </c>
    </row>
    <row r="560" spans="1:9" ht="26.25" x14ac:dyDescent="0.25">
      <c r="A560" s="4" t="s">
        <v>12</v>
      </c>
      <c r="B560" s="1" t="s">
        <v>6</v>
      </c>
      <c r="C560" s="15">
        <v>2017</v>
      </c>
      <c r="D560" s="2" t="s">
        <v>27</v>
      </c>
      <c r="E560" s="5">
        <v>556.88</v>
      </c>
      <c r="F560" s="5">
        <v>1.29</v>
      </c>
      <c r="G560" s="5">
        <v>13.46</v>
      </c>
      <c r="H560" s="5">
        <v>3.3</v>
      </c>
      <c r="I560" s="5">
        <v>1.25</v>
      </c>
    </row>
    <row r="561" spans="1:9" ht="26.25" x14ac:dyDescent="0.25">
      <c r="A561" s="2" t="s">
        <v>12</v>
      </c>
      <c r="B561" s="1" t="s">
        <v>6</v>
      </c>
      <c r="C561" s="14">
        <v>2018</v>
      </c>
      <c r="D561" s="2" t="s">
        <v>27</v>
      </c>
      <c r="E561" s="3">
        <v>92.09</v>
      </c>
      <c r="F561" s="3">
        <v>0.21</v>
      </c>
      <c r="G561" s="3">
        <v>2.16</v>
      </c>
      <c r="H561" s="3">
        <v>0.51</v>
      </c>
      <c r="I561" s="3">
        <v>0.19</v>
      </c>
    </row>
    <row r="562" spans="1:9" ht="26.25" x14ac:dyDescent="0.25">
      <c r="A562" s="4" t="s">
        <v>13</v>
      </c>
      <c r="B562" s="1" t="s">
        <v>6</v>
      </c>
      <c r="C562" s="15">
        <v>2012</v>
      </c>
      <c r="D562" s="2" t="s">
        <v>27</v>
      </c>
      <c r="E562" s="5">
        <v>857.09</v>
      </c>
      <c r="F562" s="5">
        <v>1.98</v>
      </c>
      <c r="G562" s="5">
        <v>20.54</v>
      </c>
      <c r="H562" s="5">
        <v>4.97</v>
      </c>
      <c r="I562" s="5">
        <v>1.88</v>
      </c>
    </row>
    <row r="563" spans="1:9" ht="26.25" x14ac:dyDescent="0.25">
      <c r="A563" s="2" t="s">
        <v>13</v>
      </c>
      <c r="B563" s="1" t="s">
        <v>6</v>
      </c>
      <c r="C563" s="14">
        <v>2013</v>
      </c>
      <c r="D563" s="2" t="s">
        <v>27</v>
      </c>
      <c r="E563" s="3">
        <v>6371.88</v>
      </c>
      <c r="F563" s="3">
        <v>14.84</v>
      </c>
      <c r="G563" s="3">
        <v>120.5</v>
      </c>
      <c r="H563" s="3">
        <v>17.07</v>
      </c>
      <c r="I563" s="3">
        <v>5.91</v>
      </c>
    </row>
    <row r="564" spans="1:9" ht="26.25" x14ac:dyDescent="0.25">
      <c r="A564" s="4" t="s">
        <v>13</v>
      </c>
      <c r="B564" s="1" t="s">
        <v>6</v>
      </c>
      <c r="C564" s="15">
        <v>2014</v>
      </c>
      <c r="D564" s="2" t="s">
        <v>27</v>
      </c>
      <c r="E564" s="5">
        <v>2588.9699999999998</v>
      </c>
      <c r="F564" s="5">
        <v>5.99</v>
      </c>
      <c r="G564" s="5">
        <v>61.89</v>
      </c>
      <c r="H564" s="5">
        <v>14.93</v>
      </c>
      <c r="I564" s="5">
        <v>5.64</v>
      </c>
    </row>
    <row r="565" spans="1:9" ht="26.25" x14ac:dyDescent="0.25">
      <c r="A565" s="2" t="s">
        <v>13</v>
      </c>
      <c r="B565" s="1" t="s">
        <v>6</v>
      </c>
      <c r="C565" s="14">
        <v>2015</v>
      </c>
      <c r="D565" s="2" t="s">
        <v>27</v>
      </c>
      <c r="E565" s="3">
        <v>2630.57</v>
      </c>
      <c r="F565" s="3">
        <v>6.09</v>
      </c>
      <c r="G565" s="3">
        <v>63.01</v>
      </c>
      <c r="H565" s="3">
        <v>15.24</v>
      </c>
      <c r="I565" s="3">
        <v>5.76</v>
      </c>
    </row>
    <row r="566" spans="1:9" ht="26.25" x14ac:dyDescent="0.25">
      <c r="A566" s="4" t="s">
        <v>13</v>
      </c>
      <c r="B566" s="1" t="s">
        <v>6</v>
      </c>
      <c r="C566" s="15">
        <v>2016</v>
      </c>
      <c r="D566" s="2" t="s">
        <v>27</v>
      </c>
      <c r="E566" s="5">
        <v>850.12</v>
      </c>
      <c r="F566" s="5">
        <v>1.97</v>
      </c>
      <c r="G566" s="5">
        <v>20.28</v>
      </c>
      <c r="H566" s="5">
        <v>4.8899999999999997</v>
      </c>
      <c r="I566" s="5">
        <v>1.85</v>
      </c>
    </row>
    <row r="567" spans="1:9" ht="26.25" x14ac:dyDescent="0.25">
      <c r="A567" s="2" t="s">
        <v>13</v>
      </c>
      <c r="B567" s="1" t="s">
        <v>6</v>
      </c>
      <c r="C567" s="14">
        <v>2017</v>
      </c>
      <c r="D567" s="2" t="s">
        <v>27</v>
      </c>
      <c r="E567" s="3">
        <v>725.61</v>
      </c>
      <c r="F567" s="3">
        <v>1.68</v>
      </c>
      <c r="G567" s="3">
        <v>17.23</v>
      </c>
      <c r="H567" s="3">
        <v>4.13</v>
      </c>
      <c r="I567" s="3">
        <v>1.56</v>
      </c>
    </row>
    <row r="568" spans="1:9" ht="26.25" x14ac:dyDescent="0.25">
      <c r="A568" s="4" t="s">
        <v>13</v>
      </c>
      <c r="B568" s="1" t="s">
        <v>6</v>
      </c>
      <c r="C568" s="15">
        <v>2018</v>
      </c>
      <c r="D568" s="2" t="s">
        <v>27</v>
      </c>
      <c r="E568" s="5">
        <v>1257.8399999999999</v>
      </c>
      <c r="F568" s="5">
        <v>2.91</v>
      </c>
      <c r="G568" s="5">
        <v>29.78</v>
      </c>
      <c r="H568" s="5">
        <v>7.11</v>
      </c>
      <c r="I568" s="5">
        <v>2.68</v>
      </c>
    </row>
    <row r="569" spans="1:9" ht="26.25" x14ac:dyDescent="0.25">
      <c r="A569" s="2" t="s">
        <v>14</v>
      </c>
      <c r="B569" s="1" t="s">
        <v>6</v>
      </c>
      <c r="C569" s="14">
        <v>2012</v>
      </c>
      <c r="D569" s="2" t="s">
        <v>27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</row>
    <row r="570" spans="1:9" ht="26.25" x14ac:dyDescent="0.25">
      <c r="A570" s="4" t="s">
        <v>14</v>
      </c>
      <c r="B570" s="1" t="s">
        <v>6</v>
      </c>
      <c r="C570" s="15">
        <v>2013</v>
      </c>
      <c r="D570" s="2" t="s">
        <v>27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</row>
    <row r="571" spans="1:9" ht="26.25" x14ac:dyDescent="0.25">
      <c r="A571" s="2" t="s">
        <v>14</v>
      </c>
      <c r="B571" s="1" t="s">
        <v>6</v>
      </c>
      <c r="C571" s="14">
        <v>2014</v>
      </c>
      <c r="D571" s="2" t="s">
        <v>27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</row>
    <row r="572" spans="1:9" ht="26.25" x14ac:dyDescent="0.25">
      <c r="A572" s="4" t="s">
        <v>14</v>
      </c>
      <c r="B572" s="1" t="s">
        <v>6</v>
      </c>
      <c r="C572" s="15">
        <v>2015</v>
      </c>
      <c r="D572" s="2" t="s">
        <v>27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</row>
    <row r="573" spans="1:9" ht="26.25" x14ac:dyDescent="0.25">
      <c r="A573" s="2" t="s">
        <v>14</v>
      </c>
      <c r="B573" s="1" t="s">
        <v>6</v>
      </c>
      <c r="C573" s="14">
        <v>2016</v>
      </c>
      <c r="D573" s="2" t="s">
        <v>27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</row>
    <row r="574" spans="1:9" ht="26.25" x14ac:dyDescent="0.25">
      <c r="A574" s="4" t="s">
        <v>14</v>
      </c>
      <c r="B574" s="1" t="s">
        <v>6</v>
      </c>
      <c r="C574" s="15">
        <v>2017</v>
      </c>
      <c r="D574" s="2" t="s">
        <v>27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</row>
    <row r="575" spans="1:9" ht="26.25" x14ac:dyDescent="0.25">
      <c r="A575" s="2" t="s">
        <v>14</v>
      </c>
      <c r="B575" s="1" t="s">
        <v>6</v>
      </c>
      <c r="C575" s="14">
        <v>2018</v>
      </c>
      <c r="D575" s="2" t="s">
        <v>27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</row>
    <row r="576" spans="1:9" ht="26.25" x14ac:dyDescent="0.25">
      <c r="A576" s="4" t="s">
        <v>15</v>
      </c>
      <c r="B576" s="1" t="s">
        <v>6</v>
      </c>
      <c r="C576" s="15">
        <v>2012</v>
      </c>
      <c r="D576" s="2" t="s">
        <v>27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</row>
    <row r="577" spans="1:9" ht="26.25" x14ac:dyDescent="0.25">
      <c r="A577" s="2" t="s">
        <v>15</v>
      </c>
      <c r="B577" s="1" t="s">
        <v>6</v>
      </c>
      <c r="C577" s="14">
        <v>2013</v>
      </c>
      <c r="D577" s="2" t="s">
        <v>27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</row>
    <row r="578" spans="1:9" ht="26.25" x14ac:dyDescent="0.25">
      <c r="A578" s="4" t="s">
        <v>15</v>
      </c>
      <c r="B578" s="1" t="s">
        <v>6</v>
      </c>
      <c r="C578" s="15">
        <v>2014</v>
      </c>
      <c r="D578" s="2" t="s">
        <v>27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</row>
    <row r="579" spans="1:9" ht="26.25" x14ac:dyDescent="0.25">
      <c r="A579" s="2" t="s">
        <v>15</v>
      </c>
      <c r="B579" s="1" t="s">
        <v>6</v>
      </c>
      <c r="C579" s="14">
        <v>2015</v>
      </c>
      <c r="D579" s="2" t="s">
        <v>27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</row>
    <row r="580" spans="1:9" ht="26.25" x14ac:dyDescent="0.25">
      <c r="A580" s="4" t="s">
        <v>15</v>
      </c>
      <c r="B580" s="1" t="s">
        <v>6</v>
      </c>
      <c r="C580" s="15">
        <v>2016</v>
      </c>
      <c r="D580" s="2" t="s">
        <v>27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</row>
    <row r="581" spans="1:9" ht="26.25" x14ac:dyDescent="0.25">
      <c r="A581" s="2" t="s">
        <v>15</v>
      </c>
      <c r="B581" s="1" t="s">
        <v>6</v>
      </c>
      <c r="C581" s="14">
        <v>2017</v>
      </c>
      <c r="D581" s="2" t="s">
        <v>27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</row>
    <row r="582" spans="1:9" ht="26.25" x14ac:dyDescent="0.25">
      <c r="A582" s="4" t="s">
        <v>15</v>
      </c>
      <c r="B582" s="1" t="s">
        <v>6</v>
      </c>
      <c r="C582" s="15">
        <v>2018</v>
      </c>
      <c r="D582" s="2" t="s">
        <v>27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</row>
    <row r="583" spans="1:9" ht="39" x14ac:dyDescent="0.25">
      <c r="A583" s="2" t="s">
        <v>16</v>
      </c>
      <c r="B583" s="1" t="s">
        <v>6</v>
      </c>
      <c r="C583" s="14">
        <v>2012</v>
      </c>
      <c r="D583" s="2" t="s">
        <v>27</v>
      </c>
      <c r="E583" s="3">
        <v>8216.51</v>
      </c>
      <c r="F583" s="3">
        <v>19.170000000000002</v>
      </c>
      <c r="G583" s="3">
        <v>141.76</v>
      </c>
      <c r="H583" s="3">
        <v>13.6</v>
      </c>
      <c r="I583" s="3">
        <v>4.21</v>
      </c>
    </row>
    <row r="584" spans="1:9" ht="39" x14ac:dyDescent="0.25">
      <c r="A584" s="4" t="s">
        <v>16</v>
      </c>
      <c r="B584" s="1" t="s">
        <v>6</v>
      </c>
      <c r="C584" s="15">
        <v>2013</v>
      </c>
      <c r="D584" s="2" t="s">
        <v>27</v>
      </c>
      <c r="E584" s="5">
        <v>21379.439999999999</v>
      </c>
      <c r="F584" s="5">
        <v>49.9</v>
      </c>
      <c r="G584" s="5">
        <v>361.94</v>
      </c>
      <c r="H584" s="5">
        <v>31.1</v>
      </c>
      <c r="I584" s="5">
        <v>9.2200000000000006</v>
      </c>
    </row>
    <row r="585" spans="1:9" ht="39" x14ac:dyDescent="0.25">
      <c r="A585" s="2" t="s">
        <v>16</v>
      </c>
      <c r="B585" s="1" t="s">
        <v>6</v>
      </c>
      <c r="C585" s="14">
        <v>2014</v>
      </c>
      <c r="D585" s="2" t="s">
        <v>27</v>
      </c>
      <c r="E585" s="3">
        <v>42698.17</v>
      </c>
      <c r="F585" s="3">
        <v>99.67</v>
      </c>
      <c r="G585" s="3">
        <v>714.58</v>
      </c>
      <c r="H585" s="3">
        <v>57</v>
      </c>
      <c r="I585" s="3">
        <v>16.34</v>
      </c>
    </row>
    <row r="586" spans="1:9" ht="39" x14ac:dyDescent="0.25">
      <c r="A586" s="4" t="s">
        <v>16</v>
      </c>
      <c r="B586" s="1" t="s">
        <v>6</v>
      </c>
      <c r="C586" s="15">
        <v>2015</v>
      </c>
      <c r="D586" s="2" t="s">
        <v>27</v>
      </c>
      <c r="E586" s="5">
        <v>54717.14</v>
      </c>
      <c r="F586" s="5">
        <v>125.9</v>
      </c>
      <c r="G586" s="5">
        <v>918.17</v>
      </c>
      <c r="H586" s="5">
        <v>87.56</v>
      </c>
      <c r="I586" s="5">
        <v>26.03</v>
      </c>
    </row>
    <row r="587" spans="1:9" ht="39" x14ac:dyDescent="0.25">
      <c r="A587" s="2" t="s">
        <v>16</v>
      </c>
      <c r="B587" s="1" t="s">
        <v>6</v>
      </c>
      <c r="C587" s="14">
        <v>2016</v>
      </c>
      <c r="D587" s="2" t="s">
        <v>27</v>
      </c>
      <c r="E587" s="3">
        <v>76473.8</v>
      </c>
      <c r="F587" s="3">
        <v>141.5</v>
      </c>
      <c r="G587" s="3">
        <v>996.76</v>
      </c>
      <c r="H587" s="3">
        <v>196.63</v>
      </c>
      <c r="I587" s="3">
        <v>51.08</v>
      </c>
    </row>
    <row r="588" spans="1:9" ht="39" x14ac:dyDescent="0.25">
      <c r="A588" s="4" t="s">
        <v>16</v>
      </c>
      <c r="B588" s="1" t="s">
        <v>6</v>
      </c>
      <c r="C588" s="15">
        <v>2017</v>
      </c>
      <c r="D588" s="2" t="s">
        <v>27</v>
      </c>
      <c r="E588" s="5">
        <v>75034.48</v>
      </c>
      <c r="F588" s="5">
        <v>139.93</v>
      </c>
      <c r="G588" s="5">
        <v>988.16</v>
      </c>
      <c r="H588" s="5">
        <v>191.2</v>
      </c>
      <c r="I588" s="5">
        <v>49.91</v>
      </c>
    </row>
    <row r="589" spans="1:9" ht="39" x14ac:dyDescent="0.25">
      <c r="A589" s="2" t="s">
        <v>16</v>
      </c>
      <c r="B589" s="1" t="s">
        <v>6</v>
      </c>
      <c r="C589" s="14">
        <v>2018</v>
      </c>
      <c r="D589" s="2" t="s">
        <v>27</v>
      </c>
      <c r="E589" s="3">
        <v>98764.73</v>
      </c>
      <c r="F589" s="3">
        <v>195.19</v>
      </c>
      <c r="G589" s="3">
        <v>1394.42</v>
      </c>
      <c r="H589" s="3">
        <v>229.29</v>
      </c>
      <c r="I589" s="3">
        <v>61.54</v>
      </c>
    </row>
    <row r="590" spans="1:9" ht="26.25" x14ac:dyDescent="0.25">
      <c r="A590" s="4" t="s">
        <v>17</v>
      </c>
      <c r="B590" s="1" t="s">
        <v>6</v>
      </c>
      <c r="C590" s="15">
        <v>2012</v>
      </c>
      <c r="D590" s="2" t="s">
        <v>27</v>
      </c>
      <c r="E590" s="5">
        <v>1642.32</v>
      </c>
      <c r="F590" s="5">
        <v>3.83</v>
      </c>
      <c r="G590" s="5">
        <v>28.16</v>
      </c>
      <c r="H590" s="5">
        <v>2.61</v>
      </c>
      <c r="I590" s="5">
        <v>0.8</v>
      </c>
    </row>
    <row r="591" spans="1:9" ht="26.25" x14ac:dyDescent="0.25">
      <c r="A591" s="2" t="s">
        <v>17</v>
      </c>
      <c r="B591" s="1" t="s">
        <v>6</v>
      </c>
      <c r="C591" s="14">
        <v>2013</v>
      </c>
      <c r="D591" s="2" t="s">
        <v>27</v>
      </c>
      <c r="E591" s="3">
        <v>1509.09</v>
      </c>
      <c r="F591" s="3">
        <v>3.52</v>
      </c>
      <c r="G591" s="3">
        <v>25.97</v>
      </c>
      <c r="H591" s="3">
        <v>2.46</v>
      </c>
      <c r="I591" s="3">
        <v>0.76</v>
      </c>
    </row>
    <row r="592" spans="1:9" ht="26.25" x14ac:dyDescent="0.25">
      <c r="A592" s="4" t="s">
        <v>17</v>
      </c>
      <c r="B592" s="1" t="s">
        <v>6</v>
      </c>
      <c r="C592" s="15">
        <v>2014</v>
      </c>
      <c r="D592" s="2" t="s">
        <v>27</v>
      </c>
      <c r="E592" s="5">
        <v>1216.28</v>
      </c>
      <c r="F592" s="5">
        <v>2.84</v>
      </c>
      <c r="G592" s="5">
        <v>20.8</v>
      </c>
      <c r="H592" s="5">
        <v>1.9</v>
      </c>
      <c r="I592" s="5">
        <v>0.57999999999999996</v>
      </c>
    </row>
    <row r="593" spans="1:9" ht="26.25" x14ac:dyDescent="0.25">
      <c r="A593" s="2" t="s">
        <v>17</v>
      </c>
      <c r="B593" s="1" t="s">
        <v>6</v>
      </c>
      <c r="C593" s="14">
        <v>2015</v>
      </c>
      <c r="D593" s="2" t="s">
        <v>27</v>
      </c>
      <c r="E593" s="3">
        <v>612.4</v>
      </c>
      <c r="F593" s="3">
        <v>1.43</v>
      </c>
      <c r="G593" s="3">
        <v>10.35</v>
      </c>
      <c r="H593" s="3">
        <v>0.88</v>
      </c>
      <c r="I593" s="3">
        <v>0.26</v>
      </c>
    </row>
    <row r="594" spans="1:9" ht="26.25" x14ac:dyDescent="0.25">
      <c r="A594" s="4" t="s">
        <v>17</v>
      </c>
      <c r="B594" s="1" t="s">
        <v>6</v>
      </c>
      <c r="C594" s="15">
        <v>2016</v>
      </c>
      <c r="D594" s="2" t="s">
        <v>27</v>
      </c>
      <c r="E594" s="5">
        <v>2742.88</v>
      </c>
      <c r="F594" s="5">
        <v>5.26</v>
      </c>
      <c r="G594" s="5">
        <v>37.82</v>
      </c>
      <c r="H594" s="5">
        <v>7</v>
      </c>
      <c r="I594" s="5">
        <v>1.89</v>
      </c>
    </row>
    <row r="595" spans="1:9" ht="26.25" x14ac:dyDescent="0.25">
      <c r="A595" s="2" t="s">
        <v>17</v>
      </c>
      <c r="B595" s="1" t="s">
        <v>6</v>
      </c>
      <c r="C595" s="14">
        <v>2017</v>
      </c>
      <c r="D595" s="2" t="s">
        <v>27</v>
      </c>
      <c r="E595" s="3">
        <v>2023.54</v>
      </c>
      <c r="F595" s="3">
        <v>3.9</v>
      </c>
      <c r="G595" s="3">
        <v>28.23</v>
      </c>
      <c r="H595" s="3">
        <v>5.21</v>
      </c>
      <c r="I595" s="3">
        <v>1.42</v>
      </c>
    </row>
    <row r="596" spans="1:9" ht="26.25" x14ac:dyDescent="0.25">
      <c r="A596" s="4" t="s">
        <v>17</v>
      </c>
      <c r="B596" s="1" t="s">
        <v>6</v>
      </c>
      <c r="C596" s="15">
        <v>2018</v>
      </c>
      <c r="D596" s="2" t="s">
        <v>27</v>
      </c>
      <c r="E596" s="5">
        <v>0</v>
      </c>
      <c r="F596" s="5">
        <v>0</v>
      </c>
      <c r="G596" s="5">
        <v>0</v>
      </c>
      <c r="H596" s="5">
        <v>0</v>
      </c>
      <c r="I596" s="5">
        <v>0</v>
      </c>
    </row>
    <row r="597" spans="1:9" ht="26.25" x14ac:dyDescent="0.25">
      <c r="A597" s="2" t="s">
        <v>18</v>
      </c>
      <c r="B597" s="1" t="s">
        <v>6</v>
      </c>
      <c r="C597" s="14">
        <v>2012</v>
      </c>
      <c r="D597" s="2" t="s">
        <v>27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</row>
    <row r="598" spans="1:9" ht="26.25" x14ac:dyDescent="0.25">
      <c r="A598" s="4" t="s">
        <v>18</v>
      </c>
      <c r="B598" s="1" t="s">
        <v>6</v>
      </c>
      <c r="C598" s="15">
        <v>2013</v>
      </c>
      <c r="D598" s="2" t="s">
        <v>27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</row>
    <row r="599" spans="1:9" ht="26.25" x14ac:dyDescent="0.25">
      <c r="A599" s="2" t="s">
        <v>18</v>
      </c>
      <c r="B599" s="1" t="s">
        <v>6</v>
      </c>
      <c r="C599" s="14">
        <v>2014</v>
      </c>
      <c r="D599" s="2" t="s">
        <v>27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</row>
    <row r="600" spans="1:9" ht="26.25" x14ac:dyDescent="0.25">
      <c r="A600" s="4" t="s">
        <v>18</v>
      </c>
      <c r="B600" s="1" t="s">
        <v>6</v>
      </c>
      <c r="C600" s="15">
        <v>2015</v>
      </c>
      <c r="D600" s="2" t="s">
        <v>27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</row>
    <row r="601" spans="1:9" ht="26.25" x14ac:dyDescent="0.25">
      <c r="A601" s="2" t="s">
        <v>18</v>
      </c>
      <c r="B601" s="1" t="s">
        <v>6</v>
      </c>
      <c r="C601" s="14">
        <v>2016</v>
      </c>
      <c r="D601" s="2" t="s">
        <v>27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</row>
    <row r="602" spans="1:9" ht="26.25" x14ac:dyDescent="0.25">
      <c r="A602" s="4" t="s">
        <v>18</v>
      </c>
      <c r="B602" s="1" t="s">
        <v>6</v>
      </c>
      <c r="C602" s="15">
        <v>2017</v>
      </c>
      <c r="D602" s="2" t="s">
        <v>27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</row>
    <row r="603" spans="1:9" ht="26.25" x14ac:dyDescent="0.25">
      <c r="A603" s="2" t="s">
        <v>18</v>
      </c>
      <c r="B603" s="1" t="s">
        <v>6</v>
      </c>
      <c r="C603" s="14">
        <v>2018</v>
      </c>
      <c r="D603" s="2" t="s">
        <v>27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</row>
    <row r="604" spans="1:9" ht="26.25" x14ac:dyDescent="0.25">
      <c r="A604" s="4" t="s">
        <v>19</v>
      </c>
      <c r="B604" s="1" t="s">
        <v>6</v>
      </c>
      <c r="C604" s="15">
        <v>2012</v>
      </c>
      <c r="D604" s="2" t="s">
        <v>27</v>
      </c>
      <c r="E604" s="5">
        <v>231915.35</v>
      </c>
      <c r="F604" s="5">
        <v>538.25</v>
      </c>
      <c r="G604" s="5">
        <v>5018.57</v>
      </c>
      <c r="H604" s="5">
        <v>1012.58</v>
      </c>
      <c r="I604" s="5">
        <v>373.7</v>
      </c>
    </row>
    <row r="605" spans="1:9" ht="26.25" x14ac:dyDescent="0.25">
      <c r="A605" s="2" t="s">
        <v>19</v>
      </c>
      <c r="B605" s="1" t="s">
        <v>6</v>
      </c>
      <c r="C605" s="14">
        <v>2013</v>
      </c>
      <c r="D605" s="2" t="s">
        <v>27</v>
      </c>
      <c r="E605" s="3">
        <v>243212.55</v>
      </c>
      <c r="F605" s="3">
        <v>564.30999999999995</v>
      </c>
      <c r="G605" s="3">
        <v>5321.01</v>
      </c>
      <c r="H605" s="3">
        <v>1097.74</v>
      </c>
      <c r="I605" s="3">
        <v>406.43</v>
      </c>
    </row>
    <row r="606" spans="1:9" ht="26.25" x14ac:dyDescent="0.25">
      <c r="A606" s="4" t="s">
        <v>19</v>
      </c>
      <c r="B606" s="1" t="s">
        <v>6</v>
      </c>
      <c r="C606" s="15">
        <v>2014</v>
      </c>
      <c r="D606" s="2" t="s">
        <v>27</v>
      </c>
      <c r="E606" s="5">
        <v>274365.42</v>
      </c>
      <c r="F606" s="5">
        <v>636.37</v>
      </c>
      <c r="G606" s="5">
        <v>6080.76</v>
      </c>
      <c r="H606" s="5">
        <v>1286.67</v>
      </c>
      <c r="I606" s="5">
        <v>478.08</v>
      </c>
    </row>
    <row r="607" spans="1:9" ht="26.25" x14ac:dyDescent="0.25">
      <c r="A607" s="2" t="s">
        <v>19</v>
      </c>
      <c r="B607" s="1" t="s">
        <v>6</v>
      </c>
      <c r="C607" s="14">
        <v>2015</v>
      </c>
      <c r="D607" s="2" t="s">
        <v>27</v>
      </c>
      <c r="E607" s="3">
        <v>290368.84999999998</v>
      </c>
      <c r="F607" s="3">
        <v>672.27</v>
      </c>
      <c r="G607" s="3">
        <v>6325.59</v>
      </c>
      <c r="H607" s="3">
        <v>1304.72</v>
      </c>
      <c r="I607" s="3">
        <v>482.19</v>
      </c>
    </row>
    <row r="608" spans="1:9" ht="26.25" x14ac:dyDescent="0.25">
      <c r="A608" s="4" t="s">
        <v>19</v>
      </c>
      <c r="B608" s="1" t="s">
        <v>6</v>
      </c>
      <c r="C608" s="15">
        <v>2016</v>
      </c>
      <c r="D608" s="2" t="s">
        <v>27</v>
      </c>
      <c r="E608" s="5">
        <v>304219.08</v>
      </c>
      <c r="F608" s="5">
        <v>680.92</v>
      </c>
      <c r="G608" s="5">
        <v>6439.95</v>
      </c>
      <c r="H608" s="5">
        <v>1421.78</v>
      </c>
      <c r="I608" s="5">
        <v>516.96</v>
      </c>
    </row>
    <row r="609" spans="1:9" ht="26.25" x14ac:dyDescent="0.25">
      <c r="A609" s="2" t="s">
        <v>19</v>
      </c>
      <c r="B609" s="1" t="s">
        <v>6</v>
      </c>
      <c r="C609" s="14">
        <v>2017</v>
      </c>
      <c r="D609" s="2" t="s">
        <v>27</v>
      </c>
      <c r="E609" s="3">
        <v>334806.94</v>
      </c>
      <c r="F609" s="3">
        <v>749.29</v>
      </c>
      <c r="G609" s="3">
        <v>6984.67</v>
      </c>
      <c r="H609" s="3">
        <v>1503.86</v>
      </c>
      <c r="I609" s="3">
        <v>544.11</v>
      </c>
    </row>
    <row r="610" spans="1:9" ht="26.25" x14ac:dyDescent="0.25">
      <c r="A610" s="4" t="s">
        <v>19</v>
      </c>
      <c r="B610" s="1" t="s">
        <v>6</v>
      </c>
      <c r="C610" s="15">
        <v>2018</v>
      </c>
      <c r="D610" s="2" t="s">
        <v>27</v>
      </c>
      <c r="E610" s="5">
        <v>324808.93</v>
      </c>
      <c r="F610" s="5">
        <v>728.58</v>
      </c>
      <c r="G610" s="5">
        <v>6819.11</v>
      </c>
      <c r="H610" s="5">
        <v>1472.8</v>
      </c>
      <c r="I610" s="5">
        <v>534.25</v>
      </c>
    </row>
    <row r="611" spans="1:9" ht="26.25" x14ac:dyDescent="0.25">
      <c r="A611" s="2" t="s">
        <v>20</v>
      </c>
      <c r="B611" s="1" t="s">
        <v>6</v>
      </c>
      <c r="C611" s="14">
        <v>2012</v>
      </c>
      <c r="D611" s="2" t="s">
        <v>27</v>
      </c>
      <c r="E611" s="3">
        <v>3157.38</v>
      </c>
      <c r="F611" s="3">
        <v>7.31</v>
      </c>
      <c r="G611" s="3">
        <v>74.319999999999993</v>
      </c>
      <c r="H611" s="3">
        <v>17.489999999999998</v>
      </c>
      <c r="I611" s="3">
        <v>6.59</v>
      </c>
    </row>
    <row r="612" spans="1:9" ht="26.25" x14ac:dyDescent="0.25">
      <c r="A612" s="4" t="s">
        <v>20</v>
      </c>
      <c r="B612" s="1" t="s">
        <v>6</v>
      </c>
      <c r="C612" s="15">
        <v>2013</v>
      </c>
      <c r="D612" s="2" t="s">
        <v>27</v>
      </c>
      <c r="E612" s="5">
        <v>4921.8900000000003</v>
      </c>
      <c r="F612" s="5">
        <v>11.4</v>
      </c>
      <c r="G612" s="5">
        <v>113.81</v>
      </c>
      <c r="H612" s="5">
        <v>26</v>
      </c>
      <c r="I612" s="5">
        <v>9.76</v>
      </c>
    </row>
    <row r="613" spans="1:9" ht="26.25" x14ac:dyDescent="0.25">
      <c r="A613" s="2" t="s">
        <v>20</v>
      </c>
      <c r="B613" s="1" t="s">
        <v>6</v>
      </c>
      <c r="C613" s="14">
        <v>2014</v>
      </c>
      <c r="D613" s="2" t="s">
        <v>27</v>
      </c>
      <c r="E613" s="3">
        <v>3549.42</v>
      </c>
      <c r="F613" s="3">
        <v>8.23</v>
      </c>
      <c r="G613" s="3">
        <v>81.05</v>
      </c>
      <c r="H613" s="3">
        <v>18.12</v>
      </c>
      <c r="I613" s="3">
        <v>6.78</v>
      </c>
    </row>
    <row r="614" spans="1:9" ht="26.25" x14ac:dyDescent="0.25">
      <c r="A614" s="4" t="s">
        <v>20</v>
      </c>
      <c r="B614" s="1" t="s">
        <v>6</v>
      </c>
      <c r="C614" s="15">
        <v>2015</v>
      </c>
      <c r="D614" s="2" t="s">
        <v>27</v>
      </c>
      <c r="E614" s="5">
        <v>1652.51</v>
      </c>
      <c r="F614" s="5">
        <v>3.83</v>
      </c>
      <c r="G614" s="5">
        <v>38.57</v>
      </c>
      <c r="H614" s="5">
        <v>8.9499999999999993</v>
      </c>
      <c r="I614" s="5">
        <v>3.37</v>
      </c>
    </row>
    <row r="615" spans="1:9" ht="26.25" x14ac:dyDescent="0.25">
      <c r="A615" s="2" t="s">
        <v>20</v>
      </c>
      <c r="B615" s="1" t="s">
        <v>6</v>
      </c>
      <c r="C615" s="14">
        <v>2016</v>
      </c>
      <c r="D615" s="2" t="s">
        <v>27</v>
      </c>
      <c r="E615" s="3">
        <v>2415.7800000000002</v>
      </c>
      <c r="F615" s="3">
        <v>5.57</v>
      </c>
      <c r="G615" s="3">
        <v>57.48</v>
      </c>
      <c r="H615" s="3">
        <v>13.95</v>
      </c>
      <c r="I615" s="3">
        <v>5.26</v>
      </c>
    </row>
    <row r="616" spans="1:9" ht="26.25" x14ac:dyDescent="0.25">
      <c r="A616" s="4" t="s">
        <v>20</v>
      </c>
      <c r="B616" s="1" t="s">
        <v>6</v>
      </c>
      <c r="C616" s="15">
        <v>2017</v>
      </c>
      <c r="D616" s="2" t="s">
        <v>27</v>
      </c>
      <c r="E616" s="5">
        <v>2168.71</v>
      </c>
      <c r="F616" s="5">
        <v>4.78</v>
      </c>
      <c r="G616" s="5">
        <v>47.63</v>
      </c>
      <c r="H616" s="5">
        <v>11.68</v>
      </c>
      <c r="I616" s="5">
        <v>4.28</v>
      </c>
    </row>
    <row r="617" spans="1:9" ht="26.25" x14ac:dyDescent="0.25">
      <c r="A617" s="2" t="s">
        <v>20</v>
      </c>
      <c r="B617" s="1" t="s">
        <v>6</v>
      </c>
      <c r="C617" s="14">
        <v>2018</v>
      </c>
      <c r="D617" s="2" t="s">
        <v>27</v>
      </c>
      <c r="E617" s="3">
        <v>554.82000000000005</v>
      </c>
      <c r="F617" s="3">
        <v>1.21</v>
      </c>
      <c r="G617" s="3">
        <v>11.84</v>
      </c>
      <c r="H617" s="3">
        <v>2.87</v>
      </c>
      <c r="I617" s="3">
        <v>1.04</v>
      </c>
    </row>
    <row r="618" spans="1:9" ht="26.25" x14ac:dyDescent="0.25">
      <c r="A618" s="4" t="s">
        <v>21</v>
      </c>
      <c r="B618" s="1" t="s">
        <v>6</v>
      </c>
      <c r="C618" s="15">
        <v>2012</v>
      </c>
      <c r="D618" s="2" t="s">
        <v>27</v>
      </c>
      <c r="E618" s="5">
        <v>37790.06</v>
      </c>
      <c r="F618" s="5">
        <v>87.61</v>
      </c>
      <c r="G618" s="5">
        <v>851.03</v>
      </c>
      <c r="H618" s="5">
        <v>185.56</v>
      </c>
      <c r="I618" s="5">
        <v>69.23</v>
      </c>
    </row>
    <row r="619" spans="1:9" ht="26.25" x14ac:dyDescent="0.25">
      <c r="A619" s="2" t="s">
        <v>21</v>
      </c>
      <c r="B619" s="1" t="s">
        <v>6</v>
      </c>
      <c r="C619" s="14">
        <v>2013</v>
      </c>
      <c r="D619" s="2" t="s">
        <v>27</v>
      </c>
      <c r="E619" s="3">
        <v>36997.65</v>
      </c>
      <c r="F619" s="3">
        <v>85.77</v>
      </c>
      <c r="G619" s="3">
        <v>834.55</v>
      </c>
      <c r="H619" s="3">
        <v>182.51</v>
      </c>
      <c r="I619" s="3">
        <v>68.12</v>
      </c>
    </row>
    <row r="620" spans="1:9" ht="26.25" x14ac:dyDescent="0.25">
      <c r="A620" s="4" t="s">
        <v>21</v>
      </c>
      <c r="B620" s="1" t="s">
        <v>6</v>
      </c>
      <c r="C620" s="15">
        <v>2014</v>
      </c>
      <c r="D620" s="2" t="s">
        <v>27</v>
      </c>
      <c r="E620" s="5">
        <v>37652.17</v>
      </c>
      <c r="F620" s="5">
        <v>87.29</v>
      </c>
      <c r="G620" s="5">
        <v>849.81</v>
      </c>
      <c r="H620" s="5">
        <v>186.05</v>
      </c>
      <c r="I620" s="5">
        <v>69.45</v>
      </c>
    </row>
    <row r="621" spans="1:9" ht="26.25" x14ac:dyDescent="0.25">
      <c r="A621" s="2" t="s">
        <v>21</v>
      </c>
      <c r="B621" s="1" t="s">
        <v>6</v>
      </c>
      <c r="C621" s="14">
        <v>2015</v>
      </c>
      <c r="D621" s="2" t="s">
        <v>27</v>
      </c>
      <c r="E621" s="3">
        <v>37651.67</v>
      </c>
      <c r="F621" s="3">
        <v>87.06</v>
      </c>
      <c r="G621" s="3">
        <v>850.19</v>
      </c>
      <c r="H621" s="3">
        <v>187.92</v>
      </c>
      <c r="I621" s="3">
        <v>70.11</v>
      </c>
    </row>
    <row r="622" spans="1:9" ht="26.25" x14ac:dyDescent="0.25">
      <c r="A622" s="4" t="s">
        <v>21</v>
      </c>
      <c r="B622" s="1" t="s">
        <v>6</v>
      </c>
      <c r="C622" s="15">
        <v>2016</v>
      </c>
      <c r="D622" s="2" t="s">
        <v>27</v>
      </c>
      <c r="E622" s="5">
        <v>40118.03</v>
      </c>
      <c r="F622" s="5">
        <v>89.88</v>
      </c>
      <c r="G622" s="5">
        <v>871.06</v>
      </c>
      <c r="H622" s="5">
        <v>199.91</v>
      </c>
      <c r="I622" s="5">
        <v>73.27</v>
      </c>
    </row>
    <row r="623" spans="1:9" ht="26.25" x14ac:dyDescent="0.25">
      <c r="A623" s="2" t="s">
        <v>21</v>
      </c>
      <c r="B623" s="1" t="s">
        <v>6</v>
      </c>
      <c r="C623" s="14">
        <v>2017</v>
      </c>
      <c r="D623" s="2" t="s">
        <v>27</v>
      </c>
      <c r="E623" s="3">
        <v>39637.31</v>
      </c>
      <c r="F623" s="3">
        <v>88.95</v>
      </c>
      <c r="G623" s="3">
        <v>863.54</v>
      </c>
      <c r="H623" s="3">
        <v>198.26</v>
      </c>
      <c r="I623" s="3">
        <v>72.760000000000005</v>
      </c>
    </row>
    <row r="624" spans="1:9" ht="26.25" x14ac:dyDescent="0.25">
      <c r="A624" s="4" t="s">
        <v>21</v>
      </c>
      <c r="B624" s="1" t="s">
        <v>6</v>
      </c>
      <c r="C624" s="15">
        <v>2018</v>
      </c>
      <c r="D624" s="2" t="s">
        <v>27</v>
      </c>
      <c r="E624" s="5">
        <v>40905.839999999997</v>
      </c>
      <c r="F624" s="5">
        <v>91.42</v>
      </c>
      <c r="G624" s="5">
        <v>883.97</v>
      </c>
      <c r="H624" s="5">
        <v>202.95</v>
      </c>
      <c r="I624" s="5">
        <v>74.25</v>
      </c>
    </row>
    <row r="625" spans="1:9" x14ac:dyDescent="0.25">
      <c r="A625" s="2" t="s">
        <v>22</v>
      </c>
      <c r="B625" s="1" t="s">
        <v>6</v>
      </c>
      <c r="C625" s="14">
        <v>2012</v>
      </c>
      <c r="D625" s="2" t="s">
        <v>27</v>
      </c>
      <c r="E625" s="3">
        <v>114763.36</v>
      </c>
      <c r="F625" s="3">
        <v>265.83</v>
      </c>
      <c r="G625" s="3">
        <v>2672.3</v>
      </c>
      <c r="H625" s="3">
        <v>617.80999999999995</v>
      </c>
      <c r="I625" s="3">
        <v>232.24</v>
      </c>
    </row>
    <row r="626" spans="1:9" x14ac:dyDescent="0.25">
      <c r="A626" s="4" t="s">
        <v>22</v>
      </c>
      <c r="B626" s="1" t="s">
        <v>6</v>
      </c>
      <c r="C626" s="15">
        <v>2013</v>
      </c>
      <c r="D626" s="2" t="s">
        <v>27</v>
      </c>
      <c r="E626" s="5">
        <v>123444.8</v>
      </c>
      <c r="F626" s="5">
        <v>285.98</v>
      </c>
      <c r="G626" s="5">
        <v>2858.87</v>
      </c>
      <c r="H626" s="5">
        <v>654.91</v>
      </c>
      <c r="I626" s="5">
        <v>245.91</v>
      </c>
    </row>
    <row r="627" spans="1:9" x14ac:dyDescent="0.25">
      <c r="A627" s="2" t="s">
        <v>22</v>
      </c>
      <c r="B627" s="1" t="s">
        <v>6</v>
      </c>
      <c r="C627" s="14">
        <v>2014</v>
      </c>
      <c r="D627" s="2" t="s">
        <v>27</v>
      </c>
      <c r="E627" s="3">
        <v>112610.09</v>
      </c>
      <c r="F627" s="3">
        <v>260.89999999999998</v>
      </c>
      <c r="G627" s="3">
        <v>2601.54</v>
      </c>
      <c r="H627" s="3">
        <v>593.47</v>
      </c>
      <c r="I627" s="3">
        <v>222.72</v>
      </c>
    </row>
    <row r="628" spans="1:9" x14ac:dyDescent="0.25">
      <c r="A628" s="4" t="s">
        <v>22</v>
      </c>
      <c r="B628" s="1" t="s">
        <v>6</v>
      </c>
      <c r="C628" s="15">
        <v>2015</v>
      </c>
      <c r="D628" s="2" t="s">
        <v>27</v>
      </c>
      <c r="E628" s="5">
        <v>75408.100000000006</v>
      </c>
      <c r="F628" s="5">
        <v>174.69</v>
      </c>
      <c r="G628" s="5">
        <v>1741.93</v>
      </c>
      <c r="H628" s="5">
        <v>397.44</v>
      </c>
      <c r="I628" s="5">
        <v>149.15</v>
      </c>
    </row>
    <row r="629" spans="1:9" x14ac:dyDescent="0.25">
      <c r="A629" s="2" t="s">
        <v>22</v>
      </c>
      <c r="B629" s="1" t="s">
        <v>6</v>
      </c>
      <c r="C629" s="14">
        <v>2016</v>
      </c>
      <c r="D629" s="2" t="s">
        <v>27</v>
      </c>
      <c r="E629" s="3">
        <v>90390.12</v>
      </c>
      <c r="F629" s="3">
        <v>202.87</v>
      </c>
      <c r="G629" s="3">
        <v>1989.02</v>
      </c>
      <c r="H629" s="3">
        <v>463.7</v>
      </c>
      <c r="I629" s="3">
        <v>170.66</v>
      </c>
    </row>
    <row r="630" spans="1:9" x14ac:dyDescent="0.25">
      <c r="A630" s="4" t="s">
        <v>22</v>
      </c>
      <c r="B630" s="1" t="s">
        <v>6</v>
      </c>
      <c r="C630" s="15">
        <v>2017</v>
      </c>
      <c r="D630" s="2" t="s">
        <v>27</v>
      </c>
      <c r="E630" s="5">
        <v>106995.02</v>
      </c>
      <c r="F630" s="5">
        <v>240.81</v>
      </c>
      <c r="G630" s="5">
        <v>2389.7800000000002</v>
      </c>
      <c r="H630" s="5">
        <v>565.27</v>
      </c>
      <c r="I630" s="5">
        <v>208.99</v>
      </c>
    </row>
    <row r="631" spans="1:9" x14ac:dyDescent="0.25">
      <c r="A631" s="2" t="s">
        <v>22</v>
      </c>
      <c r="B631" s="1" t="s">
        <v>6</v>
      </c>
      <c r="C631" s="14">
        <v>2018</v>
      </c>
      <c r="D631" s="2" t="s">
        <v>27</v>
      </c>
      <c r="E631" s="3">
        <v>121259.07</v>
      </c>
      <c r="F631" s="3">
        <v>274</v>
      </c>
      <c r="G631" s="3">
        <v>2732.28</v>
      </c>
      <c r="H631" s="3">
        <v>647.23</v>
      </c>
      <c r="I631" s="3">
        <v>240.03</v>
      </c>
    </row>
    <row r="632" spans="1:9" ht="26.25" x14ac:dyDescent="0.25">
      <c r="A632" s="2" t="s">
        <v>8</v>
      </c>
      <c r="B632" s="1" t="s">
        <v>7</v>
      </c>
      <c r="C632" s="14">
        <v>2012</v>
      </c>
      <c r="D632" s="2" t="s">
        <v>27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</row>
    <row r="633" spans="1:9" ht="26.25" x14ac:dyDescent="0.25">
      <c r="A633" s="4" t="s">
        <v>8</v>
      </c>
      <c r="B633" s="1" t="s">
        <v>7</v>
      </c>
      <c r="C633" s="15">
        <v>2013</v>
      </c>
      <c r="D633" s="2" t="s">
        <v>27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</row>
    <row r="634" spans="1:9" ht="26.25" x14ac:dyDescent="0.25">
      <c r="A634" s="2" t="s">
        <v>8</v>
      </c>
      <c r="B634" s="1" t="s">
        <v>7</v>
      </c>
      <c r="C634" s="14">
        <v>2014</v>
      </c>
      <c r="D634" s="2" t="s">
        <v>27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</row>
    <row r="635" spans="1:9" ht="26.25" x14ac:dyDescent="0.25">
      <c r="A635" s="4" t="s">
        <v>8</v>
      </c>
      <c r="B635" s="1" t="s">
        <v>7</v>
      </c>
      <c r="C635" s="15">
        <v>2015</v>
      </c>
      <c r="D635" s="2" t="s">
        <v>27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</row>
    <row r="636" spans="1:9" ht="26.25" x14ac:dyDescent="0.25">
      <c r="A636" s="2" t="s">
        <v>8</v>
      </c>
      <c r="B636" s="1" t="s">
        <v>7</v>
      </c>
      <c r="C636" s="14">
        <v>2016</v>
      </c>
      <c r="D636" s="2" t="s">
        <v>27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</row>
    <row r="637" spans="1:9" ht="26.25" x14ac:dyDescent="0.25">
      <c r="A637" s="4" t="s">
        <v>8</v>
      </c>
      <c r="B637" s="1" t="s">
        <v>7</v>
      </c>
      <c r="C637" s="15">
        <v>2017</v>
      </c>
      <c r="D637" s="2" t="s">
        <v>27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</row>
    <row r="638" spans="1:9" ht="26.25" x14ac:dyDescent="0.25">
      <c r="A638" s="2" t="s">
        <v>8</v>
      </c>
      <c r="B638" s="1" t="s">
        <v>7</v>
      </c>
      <c r="C638" s="14">
        <v>2018</v>
      </c>
      <c r="D638" s="2" t="s">
        <v>27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</row>
    <row r="639" spans="1:9" x14ac:dyDescent="0.25">
      <c r="A639" s="4" t="s">
        <v>9</v>
      </c>
      <c r="B639" s="1" t="s">
        <v>7</v>
      </c>
      <c r="C639" s="15">
        <v>2012</v>
      </c>
      <c r="D639" s="2" t="s">
        <v>27</v>
      </c>
      <c r="E639" s="5">
        <v>9816.33</v>
      </c>
      <c r="F639" s="5">
        <v>22.74</v>
      </c>
      <c r="G639" s="5">
        <v>226.38</v>
      </c>
      <c r="H639" s="5">
        <v>51.49</v>
      </c>
      <c r="I639" s="5">
        <v>19.309999999999999</v>
      </c>
    </row>
    <row r="640" spans="1:9" x14ac:dyDescent="0.25">
      <c r="A640" s="2" t="s">
        <v>9</v>
      </c>
      <c r="B640" s="1" t="s">
        <v>7</v>
      </c>
      <c r="C640" s="14">
        <v>2013</v>
      </c>
      <c r="D640" s="2" t="s">
        <v>27</v>
      </c>
      <c r="E640" s="3">
        <v>11735.25</v>
      </c>
      <c r="F640" s="3">
        <v>27.18</v>
      </c>
      <c r="G640" s="3">
        <v>274.01</v>
      </c>
      <c r="H640" s="3">
        <v>63.64</v>
      </c>
      <c r="I640" s="3">
        <v>23.94</v>
      </c>
    </row>
    <row r="641" spans="1:9" x14ac:dyDescent="0.25">
      <c r="A641" s="4" t="s">
        <v>9</v>
      </c>
      <c r="B641" s="1" t="s">
        <v>7</v>
      </c>
      <c r="C641" s="15">
        <v>2014</v>
      </c>
      <c r="D641" s="2" t="s">
        <v>27</v>
      </c>
      <c r="E641" s="5">
        <v>15107.52</v>
      </c>
      <c r="F641" s="5">
        <v>34.99</v>
      </c>
      <c r="G641" s="5">
        <v>351.79</v>
      </c>
      <c r="H641" s="5">
        <v>81.33</v>
      </c>
      <c r="I641" s="5">
        <v>30.57</v>
      </c>
    </row>
    <row r="642" spans="1:9" x14ac:dyDescent="0.25">
      <c r="A642" s="2" t="s">
        <v>9</v>
      </c>
      <c r="B642" s="1" t="s">
        <v>7</v>
      </c>
      <c r="C642" s="14">
        <v>2015</v>
      </c>
      <c r="D642" s="2" t="s">
        <v>27</v>
      </c>
      <c r="E642" s="3">
        <v>13423.07</v>
      </c>
      <c r="F642" s="3">
        <v>31.09</v>
      </c>
      <c r="G642" s="3">
        <v>311.95999999999998</v>
      </c>
      <c r="H642" s="3">
        <v>71.89</v>
      </c>
      <c r="I642" s="3">
        <v>27.01</v>
      </c>
    </row>
    <row r="643" spans="1:9" x14ac:dyDescent="0.25">
      <c r="A643" s="4" t="s">
        <v>9</v>
      </c>
      <c r="B643" s="1" t="s">
        <v>7</v>
      </c>
      <c r="C643" s="15">
        <v>2016</v>
      </c>
      <c r="D643" s="2" t="s">
        <v>27</v>
      </c>
      <c r="E643" s="5">
        <v>17238.55</v>
      </c>
      <c r="F643" s="5">
        <v>39.93</v>
      </c>
      <c r="G643" s="5">
        <v>401.96</v>
      </c>
      <c r="H643" s="5">
        <v>93.14</v>
      </c>
      <c r="I643" s="5">
        <v>35.020000000000003</v>
      </c>
    </row>
    <row r="644" spans="1:9" x14ac:dyDescent="0.25">
      <c r="A644" s="2" t="s">
        <v>9</v>
      </c>
      <c r="B644" s="1" t="s">
        <v>7</v>
      </c>
      <c r="C644" s="14">
        <v>2017</v>
      </c>
      <c r="D644" s="2" t="s">
        <v>27</v>
      </c>
      <c r="E644" s="3">
        <v>16845.54</v>
      </c>
      <c r="F644" s="3">
        <v>39.020000000000003</v>
      </c>
      <c r="G644" s="3">
        <v>391.38</v>
      </c>
      <c r="H644" s="3">
        <v>90.15</v>
      </c>
      <c r="I644" s="3">
        <v>33.869999999999997</v>
      </c>
    </row>
    <row r="645" spans="1:9" x14ac:dyDescent="0.25">
      <c r="A645" s="4" t="s">
        <v>9</v>
      </c>
      <c r="B645" s="1" t="s">
        <v>7</v>
      </c>
      <c r="C645" s="15">
        <v>2018</v>
      </c>
      <c r="D645" s="2" t="s">
        <v>27</v>
      </c>
      <c r="E645" s="5">
        <v>99159.08</v>
      </c>
      <c r="F645" s="5">
        <v>229.51</v>
      </c>
      <c r="G645" s="5">
        <v>2371.98</v>
      </c>
      <c r="H645" s="5">
        <v>572.78</v>
      </c>
      <c r="I645" s="5">
        <v>216.46</v>
      </c>
    </row>
    <row r="646" spans="1:9" x14ac:dyDescent="0.25">
      <c r="A646" s="2" t="s">
        <v>10</v>
      </c>
      <c r="B646" s="1" t="s">
        <v>7</v>
      </c>
      <c r="C646" s="14">
        <v>2012</v>
      </c>
      <c r="D646" s="2" t="s">
        <v>27</v>
      </c>
      <c r="E646" s="3">
        <v>625.04999999999995</v>
      </c>
      <c r="F646" s="3">
        <v>1.45</v>
      </c>
      <c r="G646" s="3">
        <v>15.28</v>
      </c>
      <c r="H646" s="3">
        <v>3.82</v>
      </c>
      <c r="I646" s="3">
        <v>1.45</v>
      </c>
    </row>
    <row r="647" spans="1:9" x14ac:dyDescent="0.25">
      <c r="A647" s="4" t="s">
        <v>10</v>
      </c>
      <c r="B647" s="1" t="s">
        <v>7</v>
      </c>
      <c r="C647" s="15">
        <v>2013</v>
      </c>
      <c r="D647" s="2" t="s">
        <v>27</v>
      </c>
      <c r="E647" s="5">
        <v>144.96</v>
      </c>
      <c r="F647" s="5">
        <v>0.34</v>
      </c>
      <c r="G647" s="5">
        <v>3.53</v>
      </c>
      <c r="H647" s="5">
        <v>0.88</v>
      </c>
      <c r="I647" s="5">
        <v>0.33</v>
      </c>
    </row>
    <row r="648" spans="1:9" x14ac:dyDescent="0.25">
      <c r="A648" s="2" t="s">
        <v>10</v>
      </c>
      <c r="B648" s="1" t="s">
        <v>7</v>
      </c>
      <c r="C648" s="14">
        <v>2014</v>
      </c>
      <c r="D648" s="2" t="s">
        <v>27</v>
      </c>
      <c r="E648" s="3">
        <v>266.63</v>
      </c>
      <c r="F648" s="3">
        <v>0.62</v>
      </c>
      <c r="G648" s="3">
        <v>6.45</v>
      </c>
      <c r="H648" s="3">
        <v>1.58</v>
      </c>
      <c r="I648" s="3">
        <v>0.6</v>
      </c>
    </row>
    <row r="649" spans="1:9" x14ac:dyDescent="0.25">
      <c r="A649" s="4" t="s">
        <v>10</v>
      </c>
      <c r="B649" s="1" t="s">
        <v>7</v>
      </c>
      <c r="C649" s="15">
        <v>2015</v>
      </c>
      <c r="D649" s="2" t="s">
        <v>27</v>
      </c>
      <c r="E649" s="5">
        <v>3329.78</v>
      </c>
      <c r="F649" s="5">
        <v>7.7</v>
      </c>
      <c r="G649" s="5">
        <v>80.709999999999994</v>
      </c>
      <c r="H649" s="5">
        <v>19.89</v>
      </c>
      <c r="I649" s="5">
        <v>7.53</v>
      </c>
    </row>
    <row r="650" spans="1:9" x14ac:dyDescent="0.25">
      <c r="A650" s="2" t="s">
        <v>10</v>
      </c>
      <c r="B650" s="1" t="s">
        <v>7</v>
      </c>
      <c r="C650" s="14">
        <v>2016</v>
      </c>
      <c r="D650" s="2" t="s">
        <v>27</v>
      </c>
      <c r="E650" s="3">
        <v>1315.77</v>
      </c>
      <c r="F650" s="3">
        <v>3.05</v>
      </c>
      <c r="G650" s="3">
        <v>31.65</v>
      </c>
      <c r="H650" s="3">
        <v>7.71</v>
      </c>
      <c r="I650" s="3">
        <v>2.92</v>
      </c>
    </row>
    <row r="651" spans="1:9" x14ac:dyDescent="0.25">
      <c r="A651" s="4" t="s">
        <v>10</v>
      </c>
      <c r="B651" s="1" t="s">
        <v>7</v>
      </c>
      <c r="C651" s="15">
        <v>2017</v>
      </c>
      <c r="D651" s="2" t="s">
        <v>27</v>
      </c>
      <c r="E651" s="5">
        <v>975.08</v>
      </c>
      <c r="F651" s="5">
        <v>2.2599999999999998</v>
      </c>
      <c r="G651" s="5">
        <v>23.55</v>
      </c>
      <c r="H651" s="5">
        <v>5.77</v>
      </c>
      <c r="I651" s="5">
        <v>2.19</v>
      </c>
    </row>
    <row r="652" spans="1:9" x14ac:dyDescent="0.25">
      <c r="A652" s="2" t="s">
        <v>10</v>
      </c>
      <c r="B652" s="1" t="s">
        <v>7</v>
      </c>
      <c r="C652" s="14">
        <v>2018</v>
      </c>
      <c r="D652" s="2" t="s">
        <v>27</v>
      </c>
      <c r="E652" s="3">
        <v>1619.84</v>
      </c>
      <c r="F652" s="3">
        <v>3.75</v>
      </c>
      <c r="G652" s="3">
        <v>39.31</v>
      </c>
      <c r="H652" s="3">
        <v>9.7100000000000009</v>
      </c>
      <c r="I652" s="3">
        <v>3.68</v>
      </c>
    </row>
    <row r="653" spans="1:9" ht="26.25" x14ac:dyDescent="0.25">
      <c r="A653" s="4" t="s">
        <v>11</v>
      </c>
      <c r="B653" s="1" t="s">
        <v>7</v>
      </c>
      <c r="C653" s="15">
        <v>2012</v>
      </c>
      <c r="D653" s="2" t="s">
        <v>27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</row>
    <row r="654" spans="1:9" ht="26.25" x14ac:dyDescent="0.25">
      <c r="A654" s="2" t="s">
        <v>11</v>
      </c>
      <c r="B654" s="1" t="s">
        <v>7</v>
      </c>
      <c r="C654" s="14">
        <v>2013</v>
      </c>
      <c r="D654" s="2" t="s">
        <v>27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</row>
    <row r="655" spans="1:9" ht="26.25" x14ac:dyDescent="0.25">
      <c r="A655" s="4" t="s">
        <v>11</v>
      </c>
      <c r="B655" s="1" t="s">
        <v>7</v>
      </c>
      <c r="C655" s="15">
        <v>2014</v>
      </c>
      <c r="D655" s="2" t="s">
        <v>27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</row>
    <row r="656" spans="1:9" ht="26.25" x14ac:dyDescent="0.25">
      <c r="A656" s="2" t="s">
        <v>11</v>
      </c>
      <c r="B656" s="1" t="s">
        <v>7</v>
      </c>
      <c r="C656" s="14">
        <v>2015</v>
      </c>
      <c r="D656" s="2" t="s">
        <v>27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</row>
    <row r="657" spans="1:9" ht="26.25" x14ac:dyDescent="0.25">
      <c r="A657" s="4" t="s">
        <v>11</v>
      </c>
      <c r="B657" s="1" t="s">
        <v>7</v>
      </c>
      <c r="C657" s="15">
        <v>2016</v>
      </c>
      <c r="D657" s="2" t="s">
        <v>27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</row>
    <row r="658" spans="1:9" ht="26.25" x14ac:dyDescent="0.25">
      <c r="A658" s="2" t="s">
        <v>11</v>
      </c>
      <c r="B658" s="1" t="s">
        <v>7</v>
      </c>
      <c r="C658" s="14">
        <v>2017</v>
      </c>
      <c r="D658" s="2" t="s">
        <v>27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</row>
    <row r="659" spans="1:9" ht="26.25" x14ac:dyDescent="0.25">
      <c r="A659" s="4" t="s">
        <v>11</v>
      </c>
      <c r="B659" s="1" t="s">
        <v>7</v>
      </c>
      <c r="C659" s="15">
        <v>2018</v>
      </c>
      <c r="D659" s="2" t="s">
        <v>27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</row>
    <row r="660" spans="1:9" ht="26.25" x14ac:dyDescent="0.25">
      <c r="A660" s="2" t="s">
        <v>12</v>
      </c>
      <c r="B660" s="1" t="s">
        <v>7</v>
      </c>
      <c r="C660" s="14">
        <v>2012</v>
      </c>
      <c r="D660" s="2" t="s">
        <v>27</v>
      </c>
      <c r="E660" s="3">
        <v>49.17</v>
      </c>
      <c r="F660" s="3">
        <v>0.11</v>
      </c>
      <c r="G660" s="3">
        <v>0.94</v>
      </c>
      <c r="H660" s="3">
        <v>0.14000000000000001</v>
      </c>
      <c r="I660" s="3">
        <v>0.05</v>
      </c>
    </row>
    <row r="661" spans="1:9" ht="26.25" x14ac:dyDescent="0.25">
      <c r="A661" s="4" t="s">
        <v>12</v>
      </c>
      <c r="B661" s="1" t="s">
        <v>7</v>
      </c>
      <c r="C661" s="15">
        <v>2013</v>
      </c>
      <c r="D661" s="2" t="s">
        <v>27</v>
      </c>
      <c r="E661" s="5">
        <v>30.67</v>
      </c>
      <c r="F661" s="5">
        <v>7.0000000000000007E-2</v>
      </c>
      <c r="G661" s="5">
        <v>0.64</v>
      </c>
      <c r="H661" s="5">
        <v>0.12</v>
      </c>
      <c r="I661" s="5">
        <v>0.04</v>
      </c>
    </row>
    <row r="662" spans="1:9" ht="26.25" x14ac:dyDescent="0.25">
      <c r="A662" s="2" t="s">
        <v>12</v>
      </c>
      <c r="B662" s="1" t="s">
        <v>7</v>
      </c>
      <c r="C662" s="14">
        <v>2014</v>
      </c>
      <c r="D662" s="2" t="s">
        <v>27</v>
      </c>
      <c r="E662" s="3">
        <v>44.11</v>
      </c>
      <c r="F662" s="3">
        <v>0.1</v>
      </c>
      <c r="G662" s="3">
        <v>1.02</v>
      </c>
      <c r="H662" s="3">
        <v>0.23</v>
      </c>
      <c r="I662" s="3">
        <v>0.09</v>
      </c>
    </row>
    <row r="663" spans="1:9" ht="26.25" x14ac:dyDescent="0.25">
      <c r="A663" s="4" t="s">
        <v>12</v>
      </c>
      <c r="B663" s="1" t="s">
        <v>7</v>
      </c>
      <c r="C663" s="15">
        <v>2015</v>
      </c>
      <c r="D663" s="2" t="s">
        <v>27</v>
      </c>
      <c r="E663" s="5">
        <v>128.79</v>
      </c>
      <c r="F663" s="5">
        <v>0.3</v>
      </c>
      <c r="G663" s="5">
        <v>3.02</v>
      </c>
      <c r="H663" s="5">
        <v>0.71</v>
      </c>
      <c r="I663" s="5">
        <v>0.27</v>
      </c>
    </row>
    <row r="664" spans="1:9" ht="26.25" x14ac:dyDescent="0.25">
      <c r="A664" s="2" t="s">
        <v>12</v>
      </c>
      <c r="B664" s="1" t="s">
        <v>7</v>
      </c>
      <c r="C664" s="14">
        <v>2016</v>
      </c>
      <c r="D664" s="2" t="s">
        <v>27</v>
      </c>
      <c r="E664" s="3">
        <v>603.12</v>
      </c>
      <c r="F664" s="3">
        <v>1.4</v>
      </c>
      <c r="G664" s="3">
        <v>14.25</v>
      </c>
      <c r="H664" s="3">
        <v>3.38</v>
      </c>
      <c r="I664" s="3">
        <v>1.27</v>
      </c>
    </row>
    <row r="665" spans="1:9" ht="26.25" x14ac:dyDescent="0.25">
      <c r="A665" s="4" t="s">
        <v>12</v>
      </c>
      <c r="B665" s="1" t="s">
        <v>7</v>
      </c>
      <c r="C665" s="15">
        <v>2017</v>
      </c>
      <c r="D665" s="2" t="s">
        <v>27</v>
      </c>
      <c r="E665" s="5">
        <v>1187.9000000000001</v>
      </c>
      <c r="F665" s="5">
        <v>2.75</v>
      </c>
      <c r="G665" s="5">
        <v>28.55</v>
      </c>
      <c r="H665" s="5">
        <v>6.94</v>
      </c>
      <c r="I665" s="5">
        <v>2.63</v>
      </c>
    </row>
    <row r="666" spans="1:9" ht="26.25" x14ac:dyDescent="0.25">
      <c r="A666" s="2" t="s">
        <v>12</v>
      </c>
      <c r="B666" s="1" t="s">
        <v>7</v>
      </c>
      <c r="C666" s="14">
        <v>2018</v>
      </c>
      <c r="D666" s="2" t="s">
        <v>27</v>
      </c>
      <c r="E666" s="3">
        <v>283.81</v>
      </c>
      <c r="F666" s="3">
        <v>0.66</v>
      </c>
      <c r="G666" s="3">
        <v>6.66</v>
      </c>
      <c r="H666" s="3">
        <v>1.56</v>
      </c>
      <c r="I666" s="3">
        <v>0.59</v>
      </c>
    </row>
    <row r="667" spans="1:9" ht="26.25" x14ac:dyDescent="0.25">
      <c r="A667" s="4" t="s">
        <v>13</v>
      </c>
      <c r="B667" s="1" t="s">
        <v>7</v>
      </c>
      <c r="C667" s="15">
        <v>2012</v>
      </c>
      <c r="D667" s="2" t="s">
        <v>27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</row>
    <row r="668" spans="1:9" ht="26.25" x14ac:dyDescent="0.25">
      <c r="A668" s="2" t="s">
        <v>13</v>
      </c>
      <c r="B668" s="1" t="s">
        <v>7</v>
      </c>
      <c r="C668" s="14">
        <v>2013</v>
      </c>
      <c r="D668" s="2" t="s">
        <v>27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</row>
    <row r="669" spans="1:9" ht="26.25" x14ac:dyDescent="0.25">
      <c r="A669" s="4" t="s">
        <v>13</v>
      </c>
      <c r="B669" s="1" t="s">
        <v>7</v>
      </c>
      <c r="C669" s="15">
        <v>2014</v>
      </c>
      <c r="D669" s="2" t="s">
        <v>27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</row>
    <row r="670" spans="1:9" ht="26.25" x14ac:dyDescent="0.25">
      <c r="A670" s="2" t="s">
        <v>13</v>
      </c>
      <c r="B670" s="1" t="s">
        <v>7</v>
      </c>
      <c r="C670" s="14">
        <v>2015</v>
      </c>
      <c r="D670" s="2" t="s">
        <v>27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</row>
    <row r="671" spans="1:9" ht="26.25" x14ac:dyDescent="0.25">
      <c r="A671" s="4" t="s">
        <v>13</v>
      </c>
      <c r="B671" s="1" t="s">
        <v>7</v>
      </c>
      <c r="C671" s="15">
        <v>2016</v>
      </c>
      <c r="D671" s="2" t="s">
        <v>27</v>
      </c>
      <c r="E671" s="5">
        <v>686.98</v>
      </c>
      <c r="F671" s="5">
        <v>1.59</v>
      </c>
      <c r="G671" s="5">
        <v>16.29</v>
      </c>
      <c r="H671" s="5">
        <v>3.88</v>
      </c>
      <c r="I671" s="5">
        <v>1.46</v>
      </c>
    </row>
    <row r="672" spans="1:9" ht="26.25" x14ac:dyDescent="0.25">
      <c r="A672" s="2" t="s">
        <v>13</v>
      </c>
      <c r="B672" s="1" t="s">
        <v>7</v>
      </c>
      <c r="C672" s="14">
        <v>2017</v>
      </c>
      <c r="D672" s="2" t="s">
        <v>27</v>
      </c>
      <c r="E672" s="3">
        <v>929.79</v>
      </c>
      <c r="F672" s="3">
        <v>2.15</v>
      </c>
      <c r="G672" s="3">
        <v>22.31</v>
      </c>
      <c r="H672" s="3">
        <v>5.41</v>
      </c>
      <c r="I672" s="3">
        <v>2.0499999999999998</v>
      </c>
    </row>
    <row r="673" spans="1:9" ht="26.25" x14ac:dyDescent="0.25">
      <c r="A673" s="4" t="s">
        <v>13</v>
      </c>
      <c r="B673" s="1" t="s">
        <v>7</v>
      </c>
      <c r="C673" s="15">
        <v>2018</v>
      </c>
      <c r="D673" s="2" t="s">
        <v>27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</row>
    <row r="674" spans="1:9" ht="26.25" x14ac:dyDescent="0.25">
      <c r="A674" s="2" t="s">
        <v>14</v>
      </c>
      <c r="B674" s="1" t="s">
        <v>7</v>
      </c>
      <c r="C674" s="14">
        <v>2012</v>
      </c>
      <c r="D674" s="2" t="s">
        <v>27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</row>
    <row r="675" spans="1:9" ht="26.25" x14ac:dyDescent="0.25">
      <c r="A675" s="4" t="s">
        <v>14</v>
      </c>
      <c r="B675" s="1" t="s">
        <v>7</v>
      </c>
      <c r="C675" s="15">
        <v>2013</v>
      </c>
      <c r="D675" s="2" t="s">
        <v>27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</row>
    <row r="676" spans="1:9" ht="26.25" x14ac:dyDescent="0.25">
      <c r="A676" s="2" t="s">
        <v>14</v>
      </c>
      <c r="B676" s="1" t="s">
        <v>7</v>
      </c>
      <c r="C676" s="14">
        <v>2014</v>
      </c>
      <c r="D676" s="2" t="s">
        <v>27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</row>
    <row r="677" spans="1:9" ht="26.25" x14ac:dyDescent="0.25">
      <c r="A677" s="4" t="s">
        <v>14</v>
      </c>
      <c r="B677" s="1" t="s">
        <v>7</v>
      </c>
      <c r="C677" s="15">
        <v>2015</v>
      </c>
      <c r="D677" s="2" t="s">
        <v>27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</row>
    <row r="678" spans="1:9" ht="26.25" x14ac:dyDescent="0.25">
      <c r="A678" s="2" t="s">
        <v>14</v>
      </c>
      <c r="B678" s="1" t="s">
        <v>7</v>
      </c>
      <c r="C678" s="14">
        <v>2016</v>
      </c>
      <c r="D678" s="2" t="s">
        <v>27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</row>
    <row r="679" spans="1:9" ht="26.25" x14ac:dyDescent="0.25">
      <c r="A679" s="4" t="s">
        <v>14</v>
      </c>
      <c r="B679" s="1" t="s">
        <v>7</v>
      </c>
      <c r="C679" s="15">
        <v>2017</v>
      </c>
      <c r="D679" s="2" t="s">
        <v>27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</row>
    <row r="680" spans="1:9" ht="26.25" x14ac:dyDescent="0.25">
      <c r="A680" s="2" t="s">
        <v>14</v>
      </c>
      <c r="B680" s="1" t="s">
        <v>7</v>
      </c>
      <c r="C680" s="14">
        <v>2018</v>
      </c>
      <c r="D680" s="2" t="s">
        <v>27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</row>
    <row r="681" spans="1:9" ht="26.25" x14ac:dyDescent="0.25">
      <c r="A681" s="4" t="s">
        <v>15</v>
      </c>
      <c r="B681" s="1" t="s">
        <v>7</v>
      </c>
      <c r="C681" s="15">
        <v>2012</v>
      </c>
      <c r="D681" s="2" t="s">
        <v>27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</row>
    <row r="682" spans="1:9" ht="26.25" x14ac:dyDescent="0.25">
      <c r="A682" s="2" t="s">
        <v>15</v>
      </c>
      <c r="B682" s="1" t="s">
        <v>7</v>
      </c>
      <c r="C682" s="14">
        <v>2013</v>
      </c>
      <c r="D682" s="2" t="s">
        <v>27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</row>
    <row r="683" spans="1:9" ht="26.25" x14ac:dyDescent="0.25">
      <c r="A683" s="4" t="s">
        <v>15</v>
      </c>
      <c r="B683" s="1" t="s">
        <v>7</v>
      </c>
      <c r="C683" s="15">
        <v>2014</v>
      </c>
      <c r="D683" s="2" t="s">
        <v>27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</row>
    <row r="684" spans="1:9" ht="26.25" x14ac:dyDescent="0.25">
      <c r="A684" s="2" t="s">
        <v>15</v>
      </c>
      <c r="B684" s="1" t="s">
        <v>7</v>
      </c>
      <c r="C684" s="14">
        <v>2015</v>
      </c>
      <c r="D684" s="2" t="s">
        <v>27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</row>
    <row r="685" spans="1:9" ht="26.25" x14ac:dyDescent="0.25">
      <c r="A685" s="4" t="s">
        <v>15</v>
      </c>
      <c r="B685" s="1" t="s">
        <v>7</v>
      </c>
      <c r="C685" s="15">
        <v>2016</v>
      </c>
      <c r="D685" s="2" t="s">
        <v>27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</row>
    <row r="686" spans="1:9" ht="26.25" x14ac:dyDescent="0.25">
      <c r="A686" s="2" t="s">
        <v>15</v>
      </c>
      <c r="B686" s="1" t="s">
        <v>7</v>
      </c>
      <c r="C686" s="14">
        <v>2017</v>
      </c>
      <c r="D686" s="2" t="s">
        <v>27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</row>
    <row r="687" spans="1:9" ht="26.25" x14ac:dyDescent="0.25">
      <c r="A687" s="4" t="s">
        <v>15</v>
      </c>
      <c r="B687" s="1" t="s">
        <v>7</v>
      </c>
      <c r="C687" s="15">
        <v>2018</v>
      </c>
      <c r="D687" s="2" t="s">
        <v>27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</row>
    <row r="688" spans="1:9" ht="39" x14ac:dyDescent="0.25">
      <c r="A688" s="2" t="s">
        <v>16</v>
      </c>
      <c r="B688" s="1" t="s">
        <v>7</v>
      </c>
      <c r="C688" s="14">
        <v>2012</v>
      </c>
      <c r="D688" s="2" t="s">
        <v>27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</row>
    <row r="689" spans="1:9" ht="39" x14ac:dyDescent="0.25">
      <c r="A689" s="4" t="s">
        <v>16</v>
      </c>
      <c r="B689" s="1" t="s">
        <v>7</v>
      </c>
      <c r="C689" s="15">
        <v>2013</v>
      </c>
      <c r="D689" s="2" t="s">
        <v>27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</row>
    <row r="690" spans="1:9" ht="39" x14ac:dyDescent="0.25">
      <c r="A690" s="2" t="s">
        <v>16</v>
      </c>
      <c r="B690" s="1" t="s">
        <v>7</v>
      </c>
      <c r="C690" s="14">
        <v>2014</v>
      </c>
      <c r="D690" s="2" t="s">
        <v>27</v>
      </c>
      <c r="E690" s="3">
        <v>0</v>
      </c>
      <c r="F690" s="3">
        <v>0</v>
      </c>
      <c r="G690" s="3">
        <v>0</v>
      </c>
      <c r="H690" s="3">
        <v>0</v>
      </c>
      <c r="I690" s="3">
        <v>0</v>
      </c>
    </row>
    <row r="691" spans="1:9" ht="39" x14ac:dyDescent="0.25">
      <c r="A691" s="4" t="s">
        <v>16</v>
      </c>
      <c r="B691" s="1" t="s">
        <v>7</v>
      </c>
      <c r="C691" s="15">
        <v>2015</v>
      </c>
      <c r="D691" s="2" t="s">
        <v>27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</row>
    <row r="692" spans="1:9" ht="39" x14ac:dyDescent="0.25">
      <c r="A692" s="2" t="s">
        <v>16</v>
      </c>
      <c r="B692" s="1" t="s">
        <v>7</v>
      </c>
      <c r="C692" s="14">
        <v>2016</v>
      </c>
      <c r="D692" s="2" t="s">
        <v>27</v>
      </c>
      <c r="E692" s="3">
        <v>1069.31</v>
      </c>
      <c r="F692" s="3">
        <v>1.72</v>
      </c>
      <c r="G692" s="3">
        <v>11.85</v>
      </c>
      <c r="H692" s="3">
        <v>3.38</v>
      </c>
      <c r="I692" s="3">
        <v>0.85</v>
      </c>
    </row>
    <row r="693" spans="1:9" ht="39" x14ac:dyDescent="0.25">
      <c r="A693" s="4" t="s">
        <v>16</v>
      </c>
      <c r="B693" s="1" t="s">
        <v>7</v>
      </c>
      <c r="C693" s="15">
        <v>2017</v>
      </c>
      <c r="D693" s="2" t="s">
        <v>27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</row>
    <row r="694" spans="1:9" ht="39" x14ac:dyDescent="0.25">
      <c r="A694" s="2" t="s">
        <v>16</v>
      </c>
      <c r="B694" s="1" t="s">
        <v>7</v>
      </c>
      <c r="C694" s="14">
        <v>2018</v>
      </c>
      <c r="D694" s="2" t="s">
        <v>27</v>
      </c>
      <c r="E694" s="3">
        <v>6106.53</v>
      </c>
      <c r="F694" s="3">
        <v>10.41</v>
      </c>
      <c r="G694" s="3">
        <v>80.05</v>
      </c>
      <c r="H694" s="3">
        <v>22.29</v>
      </c>
      <c r="I694" s="3">
        <v>6.37</v>
      </c>
    </row>
    <row r="695" spans="1:9" ht="26.25" x14ac:dyDescent="0.25">
      <c r="A695" s="4" t="s">
        <v>17</v>
      </c>
      <c r="B695" s="1" t="s">
        <v>7</v>
      </c>
      <c r="C695" s="15">
        <v>2012</v>
      </c>
      <c r="D695" s="2" t="s">
        <v>27</v>
      </c>
      <c r="E695" s="5">
        <v>5029.2</v>
      </c>
      <c r="F695" s="5">
        <v>11.71</v>
      </c>
      <c r="G695" s="5">
        <v>94.47</v>
      </c>
      <c r="H695" s="5">
        <v>13.09</v>
      </c>
      <c r="I695" s="5">
        <v>4.51</v>
      </c>
    </row>
    <row r="696" spans="1:9" ht="26.25" x14ac:dyDescent="0.25">
      <c r="A696" s="2" t="s">
        <v>17</v>
      </c>
      <c r="B696" s="1" t="s">
        <v>7</v>
      </c>
      <c r="C696" s="14">
        <v>2013</v>
      </c>
      <c r="D696" s="2" t="s">
        <v>27</v>
      </c>
      <c r="E696" s="3">
        <v>6210.34</v>
      </c>
      <c r="F696" s="3">
        <v>14.44</v>
      </c>
      <c r="G696" s="3">
        <v>122.92</v>
      </c>
      <c r="H696" s="3">
        <v>20.03</v>
      </c>
      <c r="I696" s="3">
        <v>7.13</v>
      </c>
    </row>
    <row r="697" spans="1:9" ht="26.25" x14ac:dyDescent="0.25">
      <c r="A697" s="4" t="s">
        <v>17</v>
      </c>
      <c r="B697" s="1" t="s">
        <v>7</v>
      </c>
      <c r="C697" s="15">
        <v>2014</v>
      </c>
      <c r="D697" s="2" t="s">
        <v>27</v>
      </c>
      <c r="E697" s="5">
        <v>5288.53</v>
      </c>
      <c r="F697" s="5">
        <v>12.3</v>
      </c>
      <c r="G697" s="5">
        <v>103.92</v>
      </c>
      <c r="H697" s="5">
        <v>16.59</v>
      </c>
      <c r="I697" s="5">
        <v>5.88</v>
      </c>
    </row>
    <row r="698" spans="1:9" ht="26.25" x14ac:dyDescent="0.25">
      <c r="A698" s="2" t="s">
        <v>17</v>
      </c>
      <c r="B698" s="1" t="s">
        <v>7</v>
      </c>
      <c r="C698" s="14">
        <v>2015</v>
      </c>
      <c r="D698" s="2" t="s">
        <v>27</v>
      </c>
      <c r="E698" s="3">
        <v>478.7</v>
      </c>
      <c r="F698" s="3">
        <v>1.1100000000000001</v>
      </c>
      <c r="G698" s="3">
        <v>10.01</v>
      </c>
      <c r="H698" s="3">
        <v>1.88</v>
      </c>
      <c r="I698" s="3">
        <v>0.68</v>
      </c>
    </row>
    <row r="699" spans="1:9" ht="26.25" x14ac:dyDescent="0.25">
      <c r="A699" s="4" t="s">
        <v>17</v>
      </c>
      <c r="B699" s="1" t="s">
        <v>7</v>
      </c>
      <c r="C699" s="15">
        <v>2016</v>
      </c>
      <c r="D699" s="2" t="s">
        <v>27</v>
      </c>
      <c r="E699" s="5">
        <v>6226.37</v>
      </c>
      <c r="F699" s="5">
        <v>13.18</v>
      </c>
      <c r="G699" s="5">
        <v>116.45</v>
      </c>
      <c r="H699" s="5">
        <v>25.28</v>
      </c>
      <c r="I699" s="5">
        <v>8.68</v>
      </c>
    </row>
    <row r="700" spans="1:9" ht="26.25" x14ac:dyDescent="0.25">
      <c r="A700" s="2" t="s">
        <v>17</v>
      </c>
      <c r="B700" s="1" t="s">
        <v>7</v>
      </c>
      <c r="C700" s="14">
        <v>2017</v>
      </c>
      <c r="D700" s="2" t="s">
        <v>27</v>
      </c>
      <c r="E700" s="3">
        <v>6722.04</v>
      </c>
      <c r="F700" s="3">
        <v>14.77</v>
      </c>
      <c r="G700" s="3">
        <v>141.81</v>
      </c>
      <c r="H700" s="3">
        <v>33.08</v>
      </c>
      <c r="I700" s="3">
        <v>11.98</v>
      </c>
    </row>
    <row r="701" spans="1:9" ht="26.25" x14ac:dyDescent="0.25">
      <c r="A701" s="4" t="s">
        <v>17</v>
      </c>
      <c r="B701" s="1" t="s">
        <v>7</v>
      </c>
      <c r="C701" s="15">
        <v>2018</v>
      </c>
      <c r="D701" s="2" t="s">
        <v>27</v>
      </c>
      <c r="E701" s="5">
        <v>10519.62</v>
      </c>
      <c r="F701" s="5">
        <v>23.76</v>
      </c>
      <c r="G701" s="5">
        <v>238.77</v>
      </c>
      <c r="H701" s="5">
        <v>57.26</v>
      </c>
      <c r="I701" s="5">
        <v>21.27</v>
      </c>
    </row>
    <row r="702" spans="1:9" ht="26.25" x14ac:dyDescent="0.25">
      <c r="A702" s="2" t="s">
        <v>18</v>
      </c>
      <c r="B702" s="1" t="s">
        <v>7</v>
      </c>
      <c r="C702" s="14">
        <v>2012</v>
      </c>
      <c r="D702" s="2" t="s">
        <v>27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</row>
    <row r="703" spans="1:9" ht="26.25" x14ac:dyDescent="0.25">
      <c r="A703" s="4" t="s">
        <v>18</v>
      </c>
      <c r="B703" s="1" t="s">
        <v>7</v>
      </c>
      <c r="C703" s="15">
        <v>2013</v>
      </c>
      <c r="D703" s="2" t="s">
        <v>27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</row>
    <row r="704" spans="1:9" ht="26.25" x14ac:dyDescent="0.25">
      <c r="A704" s="2" t="s">
        <v>18</v>
      </c>
      <c r="B704" s="1" t="s">
        <v>7</v>
      </c>
      <c r="C704" s="14">
        <v>2014</v>
      </c>
      <c r="D704" s="2" t="s">
        <v>27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</row>
    <row r="705" spans="1:9" ht="26.25" x14ac:dyDescent="0.25">
      <c r="A705" s="4" t="s">
        <v>18</v>
      </c>
      <c r="B705" s="1" t="s">
        <v>7</v>
      </c>
      <c r="C705" s="15">
        <v>2015</v>
      </c>
      <c r="D705" s="2" t="s">
        <v>27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</row>
    <row r="706" spans="1:9" ht="26.25" x14ac:dyDescent="0.25">
      <c r="A706" s="2" t="s">
        <v>18</v>
      </c>
      <c r="B706" s="1" t="s">
        <v>7</v>
      </c>
      <c r="C706" s="14">
        <v>2016</v>
      </c>
      <c r="D706" s="2" t="s">
        <v>27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</row>
    <row r="707" spans="1:9" ht="26.25" x14ac:dyDescent="0.25">
      <c r="A707" s="4" t="s">
        <v>18</v>
      </c>
      <c r="B707" s="1" t="s">
        <v>7</v>
      </c>
      <c r="C707" s="15">
        <v>2017</v>
      </c>
      <c r="D707" s="2" t="s">
        <v>27</v>
      </c>
      <c r="E707" s="5">
        <v>0</v>
      </c>
      <c r="F707" s="5">
        <v>0</v>
      </c>
      <c r="G707" s="5">
        <v>0</v>
      </c>
      <c r="H707" s="5">
        <v>0</v>
      </c>
      <c r="I707" s="5">
        <v>0</v>
      </c>
    </row>
    <row r="708" spans="1:9" ht="26.25" x14ac:dyDescent="0.25">
      <c r="A708" s="2" t="s">
        <v>18</v>
      </c>
      <c r="B708" s="1" t="s">
        <v>7</v>
      </c>
      <c r="C708" s="14">
        <v>2018</v>
      </c>
      <c r="D708" s="2" t="s">
        <v>27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</row>
    <row r="709" spans="1:9" ht="26.25" x14ac:dyDescent="0.25">
      <c r="A709" s="4" t="s">
        <v>19</v>
      </c>
      <c r="B709" s="1" t="s">
        <v>7</v>
      </c>
      <c r="C709" s="15">
        <v>2012</v>
      </c>
      <c r="D709" s="2" t="s">
        <v>27</v>
      </c>
      <c r="E709" s="5">
        <v>3844.57</v>
      </c>
      <c r="F709" s="5">
        <v>8.92</v>
      </c>
      <c r="G709" s="5">
        <v>85.29</v>
      </c>
      <c r="H709" s="5">
        <v>18.079999999999998</v>
      </c>
      <c r="I709" s="5">
        <v>6.72</v>
      </c>
    </row>
    <row r="710" spans="1:9" ht="26.25" x14ac:dyDescent="0.25">
      <c r="A710" s="2" t="s">
        <v>19</v>
      </c>
      <c r="B710" s="1" t="s">
        <v>7</v>
      </c>
      <c r="C710" s="14">
        <v>2013</v>
      </c>
      <c r="D710" s="2" t="s">
        <v>27</v>
      </c>
      <c r="E710" s="3">
        <v>639.24</v>
      </c>
      <c r="F710" s="3">
        <v>1.48</v>
      </c>
      <c r="G710" s="3">
        <v>15.57</v>
      </c>
      <c r="H710" s="3">
        <v>3.86</v>
      </c>
      <c r="I710" s="3">
        <v>1.46</v>
      </c>
    </row>
    <row r="711" spans="1:9" ht="26.25" x14ac:dyDescent="0.25">
      <c r="A711" s="4" t="s">
        <v>19</v>
      </c>
      <c r="B711" s="1" t="s">
        <v>7</v>
      </c>
      <c r="C711" s="15">
        <v>2014</v>
      </c>
      <c r="D711" s="2" t="s">
        <v>27</v>
      </c>
      <c r="E711" s="5">
        <v>166.59</v>
      </c>
      <c r="F711" s="5">
        <v>0.39</v>
      </c>
      <c r="G711" s="5">
        <v>4</v>
      </c>
      <c r="H711" s="5">
        <v>0.97</v>
      </c>
      <c r="I711" s="5">
        <v>0.37</v>
      </c>
    </row>
    <row r="712" spans="1:9" ht="26.25" x14ac:dyDescent="0.25">
      <c r="A712" s="2" t="s">
        <v>19</v>
      </c>
      <c r="B712" s="1" t="s">
        <v>7</v>
      </c>
      <c r="C712" s="14">
        <v>2015</v>
      </c>
      <c r="D712" s="2" t="s">
        <v>27</v>
      </c>
      <c r="E712" s="3">
        <v>59.65</v>
      </c>
      <c r="F712" s="3">
        <v>0.14000000000000001</v>
      </c>
      <c r="G712" s="3">
        <v>1.45</v>
      </c>
      <c r="H712" s="3">
        <v>0.36</v>
      </c>
      <c r="I712" s="3">
        <v>0.14000000000000001</v>
      </c>
    </row>
    <row r="713" spans="1:9" ht="26.25" x14ac:dyDescent="0.25">
      <c r="A713" s="4" t="s">
        <v>19</v>
      </c>
      <c r="B713" s="1" t="s">
        <v>7</v>
      </c>
      <c r="C713" s="15">
        <v>2016</v>
      </c>
      <c r="D713" s="2" t="s">
        <v>27</v>
      </c>
      <c r="E713" s="5">
        <v>1680.94</v>
      </c>
      <c r="F713" s="5">
        <v>3.39</v>
      </c>
      <c r="G713" s="5">
        <v>29.06</v>
      </c>
      <c r="H713" s="5">
        <v>6.63</v>
      </c>
      <c r="I713" s="5">
        <v>2.19</v>
      </c>
    </row>
    <row r="714" spans="1:9" ht="26.25" x14ac:dyDescent="0.25">
      <c r="A714" s="2" t="s">
        <v>19</v>
      </c>
      <c r="B714" s="1" t="s">
        <v>7</v>
      </c>
      <c r="C714" s="14">
        <v>2017</v>
      </c>
      <c r="D714" s="2" t="s">
        <v>27</v>
      </c>
      <c r="E714" s="3">
        <v>1996.5</v>
      </c>
      <c r="F714" s="3">
        <v>4.09</v>
      </c>
      <c r="G714" s="3">
        <v>35.85</v>
      </c>
      <c r="H714" s="3">
        <v>8.2200000000000006</v>
      </c>
      <c r="I714" s="3">
        <v>2.77</v>
      </c>
    </row>
    <row r="715" spans="1:9" ht="26.25" x14ac:dyDescent="0.25">
      <c r="A715" s="4" t="s">
        <v>19</v>
      </c>
      <c r="B715" s="1" t="s">
        <v>7</v>
      </c>
      <c r="C715" s="15">
        <v>2018</v>
      </c>
      <c r="D715" s="2" t="s">
        <v>27</v>
      </c>
      <c r="E715" s="5">
        <v>568.41</v>
      </c>
      <c r="F715" s="5">
        <v>1.28</v>
      </c>
      <c r="G715" s="5">
        <v>12.91</v>
      </c>
      <c r="H715" s="5">
        <v>3.12</v>
      </c>
      <c r="I715" s="5">
        <v>1.1599999999999999</v>
      </c>
    </row>
    <row r="716" spans="1:9" ht="26.25" x14ac:dyDescent="0.25">
      <c r="A716" s="2" t="s">
        <v>20</v>
      </c>
      <c r="B716" s="1" t="s">
        <v>7</v>
      </c>
      <c r="C716" s="14">
        <v>2012</v>
      </c>
      <c r="D716" s="2" t="s">
        <v>27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</row>
    <row r="717" spans="1:9" ht="26.25" x14ac:dyDescent="0.25">
      <c r="A717" s="4" t="s">
        <v>20</v>
      </c>
      <c r="B717" s="1" t="s">
        <v>7</v>
      </c>
      <c r="C717" s="15">
        <v>2013</v>
      </c>
      <c r="D717" s="2" t="s">
        <v>27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</row>
    <row r="718" spans="1:9" ht="26.25" x14ac:dyDescent="0.25">
      <c r="A718" s="2" t="s">
        <v>20</v>
      </c>
      <c r="B718" s="1" t="s">
        <v>7</v>
      </c>
      <c r="C718" s="14">
        <v>2014</v>
      </c>
      <c r="D718" s="2" t="s">
        <v>27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</row>
    <row r="719" spans="1:9" ht="26.25" x14ac:dyDescent="0.25">
      <c r="A719" s="4" t="s">
        <v>20</v>
      </c>
      <c r="B719" s="1" t="s">
        <v>7</v>
      </c>
      <c r="C719" s="15">
        <v>2015</v>
      </c>
      <c r="D719" s="2" t="s">
        <v>27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</row>
    <row r="720" spans="1:9" ht="26.25" x14ac:dyDescent="0.25">
      <c r="A720" s="2" t="s">
        <v>20</v>
      </c>
      <c r="B720" s="1" t="s">
        <v>7</v>
      </c>
      <c r="C720" s="14">
        <v>2016</v>
      </c>
      <c r="D720" s="2" t="s">
        <v>27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</row>
    <row r="721" spans="1:9" ht="26.25" x14ac:dyDescent="0.25">
      <c r="A721" s="4" t="s">
        <v>20</v>
      </c>
      <c r="B721" s="1" t="s">
        <v>7</v>
      </c>
      <c r="C721" s="15">
        <v>2017</v>
      </c>
      <c r="D721" s="2" t="s">
        <v>27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</row>
    <row r="722" spans="1:9" ht="26.25" x14ac:dyDescent="0.25">
      <c r="A722" s="2" t="s">
        <v>20</v>
      </c>
      <c r="B722" s="1" t="s">
        <v>7</v>
      </c>
      <c r="C722" s="14">
        <v>2018</v>
      </c>
      <c r="D722" s="2" t="s">
        <v>27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</row>
    <row r="723" spans="1:9" ht="26.25" x14ac:dyDescent="0.25">
      <c r="A723" s="4" t="s">
        <v>21</v>
      </c>
      <c r="B723" s="1" t="s">
        <v>7</v>
      </c>
      <c r="C723" s="15">
        <v>2012</v>
      </c>
      <c r="D723" s="2" t="s">
        <v>27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</row>
    <row r="724" spans="1:9" ht="26.25" x14ac:dyDescent="0.25">
      <c r="A724" s="2" t="s">
        <v>21</v>
      </c>
      <c r="B724" s="1" t="s">
        <v>7</v>
      </c>
      <c r="C724" s="14">
        <v>2013</v>
      </c>
      <c r="D724" s="2" t="s">
        <v>27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</row>
    <row r="725" spans="1:9" ht="26.25" x14ac:dyDescent="0.25">
      <c r="A725" s="4" t="s">
        <v>21</v>
      </c>
      <c r="B725" s="1" t="s">
        <v>7</v>
      </c>
      <c r="C725" s="15">
        <v>2014</v>
      </c>
      <c r="D725" s="2" t="s">
        <v>27</v>
      </c>
      <c r="E725" s="5">
        <v>0</v>
      </c>
      <c r="F725" s="5">
        <v>0</v>
      </c>
      <c r="G725" s="5">
        <v>0</v>
      </c>
      <c r="H725" s="5">
        <v>0</v>
      </c>
      <c r="I725" s="5">
        <v>0</v>
      </c>
    </row>
    <row r="726" spans="1:9" ht="26.25" x14ac:dyDescent="0.25">
      <c r="A726" s="2" t="s">
        <v>21</v>
      </c>
      <c r="B726" s="1" t="s">
        <v>7</v>
      </c>
      <c r="C726" s="14">
        <v>2015</v>
      </c>
      <c r="D726" s="2" t="s">
        <v>27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</row>
    <row r="727" spans="1:9" ht="26.25" x14ac:dyDescent="0.25">
      <c r="A727" s="4" t="s">
        <v>21</v>
      </c>
      <c r="B727" s="1" t="s">
        <v>7</v>
      </c>
      <c r="C727" s="15">
        <v>2016</v>
      </c>
      <c r="D727" s="2" t="s">
        <v>27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</row>
    <row r="728" spans="1:9" ht="26.25" x14ac:dyDescent="0.25">
      <c r="A728" s="2" t="s">
        <v>21</v>
      </c>
      <c r="B728" s="1" t="s">
        <v>7</v>
      </c>
      <c r="C728" s="14">
        <v>2017</v>
      </c>
      <c r="D728" s="2" t="s">
        <v>27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</row>
    <row r="729" spans="1:9" ht="26.25" x14ac:dyDescent="0.25">
      <c r="A729" s="4" t="s">
        <v>21</v>
      </c>
      <c r="B729" s="1" t="s">
        <v>7</v>
      </c>
      <c r="C729" s="15">
        <v>2018</v>
      </c>
      <c r="D729" s="2" t="s">
        <v>27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</row>
    <row r="730" spans="1:9" x14ac:dyDescent="0.25">
      <c r="A730" s="2" t="s">
        <v>22</v>
      </c>
      <c r="B730" s="1" t="s">
        <v>7</v>
      </c>
      <c r="C730" s="14">
        <v>2012</v>
      </c>
      <c r="D730" s="2" t="s">
        <v>27</v>
      </c>
      <c r="E730" s="3">
        <v>37838.300000000003</v>
      </c>
      <c r="F730" s="3">
        <v>87.61</v>
      </c>
      <c r="G730" s="3">
        <v>892.74</v>
      </c>
      <c r="H730" s="3">
        <v>210.91</v>
      </c>
      <c r="I730" s="3">
        <v>79.5</v>
      </c>
    </row>
    <row r="731" spans="1:9" x14ac:dyDescent="0.25">
      <c r="A731" s="4" t="s">
        <v>22</v>
      </c>
      <c r="B731" s="1" t="s">
        <v>7</v>
      </c>
      <c r="C731" s="15">
        <v>2013</v>
      </c>
      <c r="D731" s="2" t="s">
        <v>27</v>
      </c>
      <c r="E731" s="5">
        <v>47823.13</v>
      </c>
      <c r="F731" s="5">
        <v>110.73</v>
      </c>
      <c r="G731" s="5">
        <v>1129.93</v>
      </c>
      <c r="H731" s="5">
        <v>267.56</v>
      </c>
      <c r="I731" s="5">
        <v>100.88</v>
      </c>
    </row>
    <row r="732" spans="1:9" x14ac:dyDescent="0.25">
      <c r="A732" s="2" t="s">
        <v>22</v>
      </c>
      <c r="B732" s="1" t="s">
        <v>7</v>
      </c>
      <c r="C732" s="14">
        <v>2014</v>
      </c>
      <c r="D732" s="2" t="s">
        <v>27</v>
      </c>
      <c r="E732" s="3">
        <v>33401.019999999997</v>
      </c>
      <c r="F732" s="3">
        <v>77.33</v>
      </c>
      <c r="G732" s="3">
        <v>790.19</v>
      </c>
      <c r="H732" s="3">
        <v>187.5</v>
      </c>
      <c r="I732" s="3">
        <v>70.709999999999994</v>
      </c>
    </row>
    <row r="733" spans="1:9" x14ac:dyDescent="0.25">
      <c r="A733" s="4" t="s">
        <v>22</v>
      </c>
      <c r="B733" s="1" t="s">
        <v>7</v>
      </c>
      <c r="C733" s="15">
        <v>2015</v>
      </c>
      <c r="D733" s="2" t="s">
        <v>27</v>
      </c>
      <c r="E733" s="5">
        <v>71214.47</v>
      </c>
      <c r="F733" s="5">
        <v>164.87</v>
      </c>
      <c r="G733" s="5">
        <v>1691.91</v>
      </c>
      <c r="H733" s="5">
        <v>404.18</v>
      </c>
      <c r="I733" s="5">
        <v>152.55000000000001</v>
      </c>
    </row>
    <row r="734" spans="1:9" x14ac:dyDescent="0.25">
      <c r="A734" s="2" t="s">
        <v>22</v>
      </c>
      <c r="B734" s="1" t="s">
        <v>7</v>
      </c>
      <c r="C734" s="14">
        <v>2016</v>
      </c>
      <c r="D734" s="2" t="s">
        <v>27</v>
      </c>
      <c r="E734" s="3">
        <v>66161.02</v>
      </c>
      <c r="F734" s="3">
        <v>150.69999999999999</v>
      </c>
      <c r="G734" s="3">
        <v>1530.77</v>
      </c>
      <c r="H734" s="3">
        <v>368.49</v>
      </c>
      <c r="I734" s="3">
        <v>137.76</v>
      </c>
    </row>
    <row r="735" spans="1:9" x14ac:dyDescent="0.25">
      <c r="A735" s="4" t="s">
        <v>22</v>
      </c>
      <c r="B735" s="1" t="s">
        <v>7</v>
      </c>
      <c r="C735" s="15">
        <v>2017</v>
      </c>
      <c r="D735" s="2" t="s">
        <v>27</v>
      </c>
      <c r="E735" s="5">
        <v>94590.85</v>
      </c>
      <c r="F735" s="5">
        <v>215.54</v>
      </c>
      <c r="G735" s="5">
        <v>2178.61</v>
      </c>
      <c r="H735" s="5">
        <v>520.30999999999995</v>
      </c>
      <c r="I735" s="5">
        <v>194.33</v>
      </c>
    </row>
    <row r="736" spans="1:9" x14ac:dyDescent="0.25">
      <c r="A736" s="2" t="s">
        <v>22</v>
      </c>
      <c r="B736" s="1" t="s">
        <v>7</v>
      </c>
      <c r="C736" s="14">
        <v>2018</v>
      </c>
      <c r="D736" s="2" t="s">
        <v>27</v>
      </c>
      <c r="E736" s="3">
        <v>101309.2</v>
      </c>
      <c r="F736" s="3">
        <v>231.07</v>
      </c>
      <c r="G736" s="3">
        <v>2334.7199999999998</v>
      </c>
      <c r="H736" s="3">
        <v>556.52</v>
      </c>
      <c r="I736" s="3">
        <v>207.93</v>
      </c>
    </row>
    <row r="737" spans="1:9" ht="26.25" x14ac:dyDescent="0.25">
      <c r="A737" s="2" t="s">
        <v>8</v>
      </c>
      <c r="B737" s="1" t="s">
        <v>1</v>
      </c>
      <c r="C737" s="14">
        <v>2012</v>
      </c>
      <c r="D737" s="7" t="s">
        <v>40</v>
      </c>
      <c r="E737" s="3">
        <v>1297.97</v>
      </c>
      <c r="F737" s="3">
        <v>3.03</v>
      </c>
      <c r="G737" s="3">
        <v>18.02</v>
      </c>
      <c r="H737" s="3">
        <v>0.74</v>
      </c>
      <c r="I737" s="3">
        <v>0.49</v>
      </c>
    </row>
    <row r="738" spans="1:9" ht="26.25" x14ac:dyDescent="0.25">
      <c r="A738" s="4" t="s">
        <v>8</v>
      </c>
      <c r="B738" s="1" t="s">
        <v>1</v>
      </c>
      <c r="C738" s="15">
        <v>2013</v>
      </c>
      <c r="D738" s="7" t="s">
        <v>40</v>
      </c>
      <c r="E738" s="5">
        <v>1081.1199999999999</v>
      </c>
      <c r="F738" s="5">
        <v>2.52</v>
      </c>
      <c r="G738" s="5">
        <v>15.01</v>
      </c>
      <c r="H738" s="5">
        <v>0.61</v>
      </c>
      <c r="I738" s="5">
        <v>0.41</v>
      </c>
    </row>
    <row r="739" spans="1:9" ht="26.25" x14ac:dyDescent="0.25">
      <c r="A739" s="2" t="s">
        <v>8</v>
      </c>
      <c r="B739" s="1" t="s">
        <v>1</v>
      </c>
      <c r="C739" s="14">
        <v>2014</v>
      </c>
      <c r="D739" s="7" t="s">
        <v>40</v>
      </c>
      <c r="E739" s="3">
        <v>308.89</v>
      </c>
      <c r="F739" s="3">
        <v>0.72</v>
      </c>
      <c r="G739" s="3">
        <v>4.29</v>
      </c>
      <c r="H739" s="3">
        <v>0.18</v>
      </c>
      <c r="I739" s="3">
        <v>0.12</v>
      </c>
    </row>
    <row r="740" spans="1:9" ht="26.25" x14ac:dyDescent="0.25">
      <c r="A740" s="4" t="s">
        <v>8</v>
      </c>
      <c r="B740" s="1" t="s">
        <v>1</v>
      </c>
      <c r="C740" s="15">
        <v>2015</v>
      </c>
      <c r="D740" s="7" t="s">
        <v>40</v>
      </c>
      <c r="E740" s="5">
        <v>1592.69</v>
      </c>
      <c r="F740" s="5">
        <v>3.72</v>
      </c>
      <c r="G740" s="5">
        <v>22.11</v>
      </c>
      <c r="H740" s="5">
        <v>0.9</v>
      </c>
      <c r="I740" s="5">
        <v>0.6</v>
      </c>
    </row>
    <row r="741" spans="1:9" ht="26.25" x14ac:dyDescent="0.25">
      <c r="A741" s="2" t="s">
        <v>8</v>
      </c>
      <c r="B741" s="1" t="s">
        <v>1</v>
      </c>
      <c r="C741" s="14">
        <v>2016</v>
      </c>
      <c r="D741" s="7" t="s">
        <v>40</v>
      </c>
      <c r="E741" s="3">
        <v>1997.79</v>
      </c>
      <c r="F741" s="3">
        <v>4.66</v>
      </c>
      <c r="G741" s="3">
        <v>27.73</v>
      </c>
      <c r="H741" s="3">
        <v>1.1299999999999999</v>
      </c>
      <c r="I741" s="3">
        <v>0.76</v>
      </c>
    </row>
    <row r="742" spans="1:9" ht="26.25" x14ac:dyDescent="0.25">
      <c r="A742" s="4" t="s">
        <v>8</v>
      </c>
      <c r="B742" s="1" t="s">
        <v>1</v>
      </c>
      <c r="C742" s="15">
        <v>2017</v>
      </c>
      <c r="D742" s="7" t="s">
        <v>40</v>
      </c>
      <c r="E742" s="5">
        <v>2000.38</v>
      </c>
      <c r="F742" s="5">
        <v>4.67</v>
      </c>
      <c r="G742" s="5">
        <v>27.77</v>
      </c>
      <c r="H742" s="5">
        <v>1.1399999999999999</v>
      </c>
      <c r="I742" s="5">
        <v>0.76</v>
      </c>
    </row>
    <row r="743" spans="1:9" ht="26.25" x14ac:dyDescent="0.25">
      <c r="A743" s="2" t="s">
        <v>8</v>
      </c>
      <c r="B743" s="1" t="s">
        <v>1</v>
      </c>
      <c r="C743" s="14">
        <v>2018</v>
      </c>
      <c r="D743" s="7" t="s">
        <v>40</v>
      </c>
      <c r="E743" s="3">
        <v>2157.59</v>
      </c>
      <c r="F743" s="3">
        <v>5.04</v>
      </c>
      <c r="G743" s="3">
        <v>29.95</v>
      </c>
      <c r="H743" s="3">
        <v>1.23</v>
      </c>
      <c r="I743" s="3">
        <v>0.82</v>
      </c>
    </row>
    <row r="744" spans="1:9" x14ac:dyDescent="0.25">
      <c r="A744" s="4" t="s">
        <v>9</v>
      </c>
      <c r="B744" s="1" t="s">
        <v>1</v>
      </c>
      <c r="C744" s="15">
        <v>2012</v>
      </c>
      <c r="D744" s="7" t="s">
        <v>40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</row>
    <row r="745" spans="1:9" x14ac:dyDescent="0.25">
      <c r="A745" s="2" t="s">
        <v>9</v>
      </c>
      <c r="B745" s="1" t="s">
        <v>1</v>
      </c>
      <c r="C745" s="14">
        <v>2013</v>
      </c>
      <c r="D745" s="7" t="s">
        <v>40</v>
      </c>
      <c r="E745" s="3">
        <v>7.26</v>
      </c>
      <c r="F745" s="3">
        <v>0.02</v>
      </c>
      <c r="G745" s="3">
        <v>0.1</v>
      </c>
      <c r="H745" s="3">
        <v>0</v>
      </c>
      <c r="I745" s="3">
        <v>0</v>
      </c>
    </row>
    <row r="746" spans="1:9" x14ac:dyDescent="0.25">
      <c r="A746" s="4" t="s">
        <v>9</v>
      </c>
      <c r="B746" s="1" t="s">
        <v>1</v>
      </c>
      <c r="C746" s="15">
        <v>2014</v>
      </c>
      <c r="D746" s="7" t="s">
        <v>40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</row>
    <row r="747" spans="1:9" x14ac:dyDescent="0.25">
      <c r="A747" s="2" t="s">
        <v>9</v>
      </c>
      <c r="B747" s="1" t="s">
        <v>1</v>
      </c>
      <c r="C747" s="14">
        <v>2015</v>
      </c>
      <c r="D747" s="7" t="s">
        <v>40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</row>
    <row r="748" spans="1:9" x14ac:dyDescent="0.25">
      <c r="A748" s="4" t="s">
        <v>9</v>
      </c>
      <c r="B748" s="1" t="s">
        <v>1</v>
      </c>
      <c r="C748" s="15">
        <v>2016</v>
      </c>
      <c r="D748" s="7" t="s">
        <v>40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</row>
    <row r="749" spans="1:9" x14ac:dyDescent="0.25">
      <c r="A749" s="2" t="s">
        <v>9</v>
      </c>
      <c r="B749" s="1" t="s">
        <v>1</v>
      </c>
      <c r="C749" s="14">
        <v>2017</v>
      </c>
      <c r="D749" s="7" t="s">
        <v>40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</row>
    <row r="750" spans="1:9" x14ac:dyDescent="0.25">
      <c r="A750" s="4" t="s">
        <v>9</v>
      </c>
      <c r="B750" s="1" t="s">
        <v>1</v>
      </c>
      <c r="C750" s="15">
        <v>2018</v>
      </c>
      <c r="D750" s="7" t="s">
        <v>40</v>
      </c>
      <c r="E750" s="5">
        <v>0</v>
      </c>
      <c r="F750" s="5">
        <v>0</v>
      </c>
      <c r="G750" s="5">
        <v>0</v>
      </c>
      <c r="H750" s="5">
        <v>0</v>
      </c>
      <c r="I750" s="5">
        <v>0</v>
      </c>
    </row>
    <row r="751" spans="1:9" x14ac:dyDescent="0.25">
      <c r="A751" s="2" t="s">
        <v>10</v>
      </c>
      <c r="B751" s="1" t="s">
        <v>1</v>
      </c>
      <c r="C751" s="14">
        <v>2012</v>
      </c>
      <c r="D751" s="7" t="s">
        <v>40</v>
      </c>
      <c r="E751" s="3">
        <v>1251.94</v>
      </c>
      <c r="F751" s="3">
        <v>2.92</v>
      </c>
      <c r="G751" s="3">
        <v>17.38</v>
      </c>
      <c r="H751" s="3">
        <v>0.71</v>
      </c>
      <c r="I751" s="3">
        <v>0.47</v>
      </c>
    </row>
    <row r="752" spans="1:9" x14ac:dyDescent="0.25">
      <c r="A752" s="4" t="s">
        <v>10</v>
      </c>
      <c r="B752" s="1" t="s">
        <v>1</v>
      </c>
      <c r="C752" s="15">
        <v>2013</v>
      </c>
      <c r="D752" s="7" t="s">
        <v>40</v>
      </c>
      <c r="E752" s="5">
        <v>1260.6600000000001</v>
      </c>
      <c r="F752" s="5">
        <v>2.94</v>
      </c>
      <c r="G752" s="5">
        <v>17.5</v>
      </c>
      <c r="H752" s="5">
        <v>0.72</v>
      </c>
      <c r="I752" s="5">
        <v>0.48</v>
      </c>
    </row>
    <row r="753" spans="1:9" x14ac:dyDescent="0.25">
      <c r="A753" s="2" t="s">
        <v>10</v>
      </c>
      <c r="B753" s="1" t="s">
        <v>1</v>
      </c>
      <c r="C753" s="14">
        <v>2014</v>
      </c>
      <c r="D753" s="7" t="s">
        <v>40</v>
      </c>
      <c r="E753" s="3">
        <v>514.44000000000005</v>
      </c>
      <c r="F753" s="3">
        <v>1.2</v>
      </c>
      <c r="G753" s="3">
        <v>7.14</v>
      </c>
      <c r="H753" s="3">
        <v>0.28999999999999998</v>
      </c>
      <c r="I753" s="3">
        <v>0.19</v>
      </c>
    </row>
    <row r="754" spans="1:9" x14ac:dyDescent="0.25">
      <c r="A754" s="4" t="s">
        <v>10</v>
      </c>
      <c r="B754" s="1" t="s">
        <v>1</v>
      </c>
      <c r="C754" s="15">
        <v>2015</v>
      </c>
      <c r="D754" s="7" t="s">
        <v>40</v>
      </c>
      <c r="E754" s="5">
        <v>409.31</v>
      </c>
      <c r="F754" s="5">
        <v>0.96</v>
      </c>
      <c r="G754" s="5">
        <v>5.68</v>
      </c>
      <c r="H754" s="5">
        <v>0.23</v>
      </c>
      <c r="I754" s="5">
        <v>0.15</v>
      </c>
    </row>
    <row r="755" spans="1:9" x14ac:dyDescent="0.25">
      <c r="A755" s="2" t="s">
        <v>10</v>
      </c>
      <c r="B755" s="1" t="s">
        <v>1</v>
      </c>
      <c r="C755" s="14">
        <v>2016</v>
      </c>
      <c r="D755" s="7" t="s">
        <v>40</v>
      </c>
      <c r="E755" s="3">
        <v>498.97</v>
      </c>
      <c r="F755" s="3">
        <v>1.1599999999999999</v>
      </c>
      <c r="G755" s="3">
        <v>6.93</v>
      </c>
      <c r="H755" s="3">
        <v>0.28000000000000003</v>
      </c>
      <c r="I755" s="3">
        <v>0.19</v>
      </c>
    </row>
    <row r="756" spans="1:9" x14ac:dyDescent="0.25">
      <c r="A756" s="4" t="s">
        <v>10</v>
      </c>
      <c r="B756" s="1" t="s">
        <v>1</v>
      </c>
      <c r="C756" s="15">
        <v>2017</v>
      </c>
      <c r="D756" s="7" t="s">
        <v>40</v>
      </c>
      <c r="E756" s="5">
        <v>931.16</v>
      </c>
      <c r="F756" s="5">
        <v>2.17</v>
      </c>
      <c r="G756" s="5">
        <v>12.92</v>
      </c>
      <c r="H756" s="5">
        <v>0.53</v>
      </c>
      <c r="I756" s="5">
        <v>0.35</v>
      </c>
    </row>
    <row r="757" spans="1:9" x14ac:dyDescent="0.25">
      <c r="A757" s="2" t="s">
        <v>10</v>
      </c>
      <c r="B757" s="1" t="s">
        <v>1</v>
      </c>
      <c r="C757" s="14">
        <v>2018</v>
      </c>
      <c r="D757" s="7" t="s">
        <v>40</v>
      </c>
      <c r="E757" s="3">
        <v>743.36</v>
      </c>
      <c r="F757" s="3">
        <v>1.74</v>
      </c>
      <c r="G757" s="3">
        <v>10.32</v>
      </c>
      <c r="H757" s="3">
        <v>0.42</v>
      </c>
      <c r="I757" s="3">
        <v>0.28000000000000003</v>
      </c>
    </row>
    <row r="758" spans="1:9" ht="26.25" x14ac:dyDescent="0.25">
      <c r="A758" s="4" t="s">
        <v>11</v>
      </c>
      <c r="B758" s="1" t="s">
        <v>1</v>
      </c>
      <c r="C758" s="15">
        <v>2012</v>
      </c>
      <c r="D758" s="7" t="s">
        <v>40</v>
      </c>
      <c r="E758" s="5">
        <v>15247.78</v>
      </c>
      <c r="F758" s="5">
        <v>35.590000000000003</v>
      </c>
      <c r="G758" s="5">
        <v>211.64</v>
      </c>
      <c r="H758" s="5">
        <v>8.66</v>
      </c>
      <c r="I758" s="5">
        <v>5.77</v>
      </c>
    </row>
    <row r="759" spans="1:9" ht="26.25" x14ac:dyDescent="0.25">
      <c r="A759" s="2" t="s">
        <v>11</v>
      </c>
      <c r="B759" s="1" t="s">
        <v>1</v>
      </c>
      <c r="C759" s="14">
        <v>2013</v>
      </c>
      <c r="D759" s="7" t="s">
        <v>40</v>
      </c>
      <c r="E759" s="3">
        <v>14422.06</v>
      </c>
      <c r="F759" s="3">
        <v>33.67</v>
      </c>
      <c r="G759" s="3">
        <v>200.18</v>
      </c>
      <c r="H759" s="3">
        <v>8.19</v>
      </c>
      <c r="I759" s="3">
        <v>5.46</v>
      </c>
    </row>
    <row r="760" spans="1:9" ht="26.25" x14ac:dyDescent="0.25">
      <c r="A760" s="4" t="s">
        <v>11</v>
      </c>
      <c r="B760" s="1" t="s">
        <v>1</v>
      </c>
      <c r="C760" s="15">
        <v>2014</v>
      </c>
      <c r="D760" s="7" t="s">
        <v>40</v>
      </c>
      <c r="E760" s="5">
        <v>15599.45</v>
      </c>
      <c r="F760" s="5">
        <v>36.42</v>
      </c>
      <c r="G760" s="5">
        <v>216.52</v>
      </c>
      <c r="H760" s="5">
        <v>8.86</v>
      </c>
      <c r="I760" s="5">
        <v>5.91</v>
      </c>
    </row>
    <row r="761" spans="1:9" ht="26.25" x14ac:dyDescent="0.25">
      <c r="A761" s="2" t="s">
        <v>11</v>
      </c>
      <c r="B761" s="1" t="s">
        <v>1</v>
      </c>
      <c r="C761" s="14">
        <v>2015</v>
      </c>
      <c r="D761" s="7" t="s">
        <v>40</v>
      </c>
      <c r="E761" s="3">
        <v>15147</v>
      </c>
      <c r="F761" s="3">
        <v>35.36</v>
      </c>
      <c r="G761" s="3">
        <v>210.24</v>
      </c>
      <c r="H761" s="3">
        <v>8.6</v>
      </c>
      <c r="I761" s="3">
        <v>5.73</v>
      </c>
    </row>
    <row r="762" spans="1:9" ht="26.25" x14ac:dyDescent="0.25">
      <c r="A762" s="4" t="s">
        <v>11</v>
      </c>
      <c r="B762" s="1" t="s">
        <v>1</v>
      </c>
      <c r="C762" s="15">
        <v>2016</v>
      </c>
      <c r="D762" s="7" t="s">
        <v>40</v>
      </c>
      <c r="E762" s="5">
        <v>13775.36</v>
      </c>
      <c r="F762" s="5">
        <v>32.159999999999997</v>
      </c>
      <c r="G762" s="5">
        <v>191.2</v>
      </c>
      <c r="H762" s="5">
        <v>7.82</v>
      </c>
      <c r="I762" s="5">
        <v>5.21</v>
      </c>
    </row>
    <row r="763" spans="1:9" ht="26.25" x14ac:dyDescent="0.25">
      <c r="A763" s="2" t="s">
        <v>11</v>
      </c>
      <c r="B763" s="1" t="s">
        <v>1</v>
      </c>
      <c r="C763" s="14">
        <v>2017</v>
      </c>
      <c r="D763" s="7" t="s">
        <v>40</v>
      </c>
      <c r="E763" s="3">
        <v>12535.41</v>
      </c>
      <c r="F763" s="3">
        <v>29.26</v>
      </c>
      <c r="G763" s="3">
        <v>173.99</v>
      </c>
      <c r="H763" s="3">
        <v>7.12</v>
      </c>
      <c r="I763" s="3">
        <v>4.75</v>
      </c>
    </row>
    <row r="764" spans="1:9" ht="26.25" x14ac:dyDescent="0.25">
      <c r="A764" s="4" t="s">
        <v>11</v>
      </c>
      <c r="B764" s="1" t="s">
        <v>1</v>
      </c>
      <c r="C764" s="15">
        <v>2018</v>
      </c>
      <c r="D764" s="7" t="s">
        <v>40</v>
      </c>
      <c r="E764" s="5">
        <v>13071.88</v>
      </c>
      <c r="F764" s="5">
        <v>30.51</v>
      </c>
      <c r="G764" s="5">
        <v>181.44</v>
      </c>
      <c r="H764" s="5">
        <v>7.42</v>
      </c>
      <c r="I764" s="5">
        <v>4.95</v>
      </c>
    </row>
    <row r="765" spans="1:9" ht="26.25" x14ac:dyDescent="0.25">
      <c r="A765" s="2" t="s">
        <v>12</v>
      </c>
      <c r="B765" s="1" t="s">
        <v>1</v>
      </c>
      <c r="C765" s="14">
        <v>2012</v>
      </c>
      <c r="D765" s="7" t="s">
        <v>40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</row>
    <row r="766" spans="1:9" ht="26.25" x14ac:dyDescent="0.25">
      <c r="A766" s="4" t="s">
        <v>12</v>
      </c>
      <c r="B766" s="1" t="s">
        <v>1</v>
      </c>
      <c r="C766" s="15">
        <v>2013</v>
      </c>
      <c r="D766" s="7" t="s">
        <v>40</v>
      </c>
      <c r="E766" s="5">
        <v>0</v>
      </c>
      <c r="F766" s="5">
        <v>0</v>
      </c>
      <c r="G766" s="5">
        <v>0</v>
      </c>
      <c r="H766" s="5">
        <v>0</v>
      </c>
      <c r="I766" s="5">
        <v>0</v>
      </c>
    </row>
    <row r="767" spans="1:9" ht="26.25" x14ac:dyDescent="0.25">
      <c r="A767" s="2" t="s">
        <v>12</v>
      </c>
      <c r="B767" s="1" t="s">
        <v>1</v>
      </c>
      <c r="C767" s="14">
        <v>2014</v>
      </c>
      <c r="D767" s="7" t="s">
        <v>40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</row>
    <row r="768" spans="1:9" ht="26.25" x14ac:dyDescent="0.25">
      <c r="A768" s="4" t="s">
        <v>12</v>
      </c>
      <c r="B768" s="1" t="s">
        <v>1</v>
      </c>
      <c r="C768" s="15">
        <v>2015</v>
      </c>
      <c r="D768" s="7" t="s">
        <v>40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</row>
    <row r="769" spans="1:9" ht="26.25" x14ac:dyDescent="0.25">
      <c r="A769" s="2" t="s">
        <v>12</v>
      </c>
      <c r="B769" s="1" t="s">
        <v>1</v>
      </c>
      <c r="C769" s="14">
        <v>2016</v>
      </c>
      <c r="D769" s="7" t="s">
        <v>40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</row>
    <row r="770" spans="1:9" ht="26.25" x14ac:dyDescent="0.25">
      <c r="A770" s="4" t="s">
        <v>12</v>
      </c>
      <c r="B770" s="1" t="s">
        <v>1</v>
      </c>
      <c r="C770" s="15">
        <v>2017</v>
      </c>
      <c r="D770" s="7" t="s">
        <v>40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</row>
    <row r="771" spans="1:9" ht="26.25" x14ac:dyDescent="0.25">
      <c r="A771" s="2" t="s">
        <v>12</v>
      </c>
      <c r="B771" s="1" t="s">
        <v>1</v>
      </c>
      <c r="C771" s="14">
        <v>2018</v>
      </c>
      <c r="D771" s="7" t="s">
        <v>40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</row>
    <row r="772" spans="1:9" ht="26.25" x14ac:dyDescent="0.25">
      <c r="A772" s="4" t="s">
        <v>13</v>
      </c>
      <c r="B772" s="1" t="s">
        <v>1</v>
      </c>
      <c r="C772" s="15">
        <v>2012</v>
      </c>
      <c r="D772" s="7" t="s">
        <v>40</v>
      </c>
      <c r="E772" s="5">
        <v>152.30000000000001</v>
      </c>
      <c r="F772" s="5">
        <v>0.36</v>
      </c>
      <c r="G772" s="5">
        <v>2.11</v>
      </c>
      <c r="H772" s="5">
        <v>0.09</v>
      </c>
      <c r="I772" s="5">
        <v>0.06</v>
      </c>
    </row>
    <row r="773" spans="1:9" ht="26.25" x14ac:dyDescent="0.25">
      <c r="A773" s="2" t="s">
        <v>13</v>
      </c>
      <c r="B773" s="1" t="s">
        <v>1</v>
      </c>
      <c r="C773" s="14">
        <v>2013</v>
      </c>
      <c r="D773" s="7" t="s">
        <v>40</v>
      </c>
      <c r="E773" s="3">
        <v>270.08999999999997</v>
      </c>
      <c r="F773" s="3">
        <v>0.63</v>
      </c>
      <c r="G773" s="3">
        <v>3.75</v>
      </c>
      <c r="H773" s="3">
        <v>0.15</v>
      </c>
      <c r="I773" s="3">
        <v>0.1</v>
      </c>
    </row>
    <row r="774" spans="1:9" ht="26.25" x14ac:dyDescent="0.25">
      <c r="A774" s="4" t="s">
        <v>13</v>
      </c>
      <c r="B774" s="1" t="s">
        <v>1</v>
      </c>
      <c r="C774" s="15">
        <v>2014</v>
      </c>
      <c r="D774" s="7" t="s">
        <v>40</v>
      </c>
      <c r="E774" s="5">
        <v>396.75</v>
      </c>
      <c r="F774" s="5">
        <v>0.93</v>
      </c>
      <c r="G774" s="5">
        <v>5.51</v>
      </c>
      <c r="H774" s="5">
        <v>0.23</v>
      </c>
      <c r="I774" s="5">
        <v>0.15</v>
      </c>
    </row>
    <row r="775" spans="1:9" ht="26.25" x14ac:dyDescent="0.25">
      <c r="A775" s="2" t="s">
        <v>13</v>
      </c>
      <c r="B775" s="1" t="s">
        <v>1</v>
      </c>
      <c r="C775" s="14">
        <v>2015</v>
      </c>
      <c r="D775" s="7" t="s">
        <v>40</v>
      </c>
      <c r="E775" s="3">
        <v>595.05999999999995</v>
      </c>
      <c r="F775" s="3">
        <v>1.39</v>
      </c>
      <c r="G775" s="3">
        <v>8.26</v>
      </c>
      <c r="H775" s="3">
        <v>0.34</v>
      </c>
      <c r="I775" s="3">
        <v>0.23</v>
      </c>
    </row>
    <row r="776" spans="1:9" ht="26.25" x14ac:dyDescent="0.25">
      <c r="A776" s="4" t="s">
        <v>13</v>
      </c>
      <c r="B776" s="1" t="s">
        <v>1</v>
      </c>
      <c r="C776" s="15">
        <v>2016</v>
      </c>
      <c r="D776" s="7" t="s">
        <v>40</v>
      </c>
      <c r="E776" s="5">
        <v>716.69</v>
      </c>
      <c r="F776" s="5">
        <v>1.67</v>
      </c>
      <c r="G776" s="5">
        <v>9.9499999999999993</v>
      </c>
      <c r="H776" s="5">
        <v>0.41</v>
      </c>
      <c r="I776" s="5">
        <v>0.27</v>
      </c>
    </row>
    <row r="777" spans="1:9" ht="26.25" x14ac:dyDescent="0.25">
      <c r="A777" s="2" t="s">
        <v>13</v>
      </c>
      <c r="B777" s="1" t="s">
        <v>1</v>
      </c>
      <c r="C777" s="14">
        <v>2017</v>
      </c>
      <c r="D777" s="7" t="s">
        <v>40</v>
      </c>
      <c r="E777" s="3">
        <v>288.45999999999998</v>
      </c>
      <c r="F777" s="3">
        <v>0.67</v>
      </c>
      <c r="G777" s="3">
        <v>4</v>
      </c>
      <c r="H777" s="3">
        <v>0.16</v>
      </c>
      <c r="I777" s="3">
        <v>0.11</v>
      </c>
    </row>
    <row r="778" spans="1:9" ht="26.25" x14ac:dyDescent="0.25">
      <c r="A778" s="4" t="s">
        <v>13</v>
      </c>
      <c r="B778" s="1" t="s">
        <v>1</v>
      </c>
      <c r="C778" s="15">
        <v>2018</v>
      </c>
      <c r="D778" s="7" t="s">
        <v>40</v>
      </c>
      <c r="E778" s="5">
        <v>119.55</v>
      </c>
      <c r="F778" s="5">
        <v>0.28000000000000003</v>
      </c>
      <c r="G778" s="5">
        <v>1.66</v>
      </c>
      <c r="H778" s="5">
        <v>7.0000000000000007E-2</v>
      </c>
      <c r="I778" s="5">
        <v>0.05</v>
      </c>
    </row>
    <row r="779" spans="1:9" ht="26.25" x14ac:dyDescent="0.25">
      <c r="A779" s="2" t="s">
        <v>14</v>
      </c>
      <c r="B779" s="1" t="s">
        <v>1</v>
      </c>
      <c r="C779" s="14">
        <v>2012</v>
      </c>
      <c r="D779" s="7" t="s">
        <v>40</v>
      </c>
      <c r="E779" s="3">
        <v>33.840000000000003</v>
      </c>
      <c r="F779" s="3">
        <v>0.08</v>
      </c>
      <c r="G779" s="3">
        <v>0.47</v>
      </c>
      <c r="H779" s="3">
        <v>0.02</v>
      </c>
      <c r="I779" s="3">
        <v>0.01</v>
      </c>
    </row>
    <row r="780" spans="1:9" ht="26.25" x14ac:dyDescent="0.25">
      <c r="A780" s="4" t="s">
        <v>14</v>
      </c>
      <c r="B780" s="1" t="s">
        <v>1</v>
      </c>
      <c r="C780" s="15">
        <v>2013</v>
      </c>
      <c r="D780" s="7" t="s">
        <v>40</v>
      </c>
      <c r="E780" s="5">
        <v>16.920000000000002</v>
      </c>
      <c r="F780" s="5">
        <v>0.04</v>
      </c>
      <c r="G780" s="5">
        <v>0.23</v>
      </c>
      <c r="H780" s="5">
        <v>0.01</v>
      </c>
      <c r="I780" s="5">
        <v>0.01</v>
      </c>
    </row>
    <row r="781" spans="1:9" ht="26.25" x14ac:dyDescent="0.25">
      <c r="A781" s="2" t="s">
        <v>14</v>
      </c>
      <c r="B781" s="1" t="s">
        <v>1</v>
      </c>
      <c r="C781" s="14">
        <v>2014</v>
      </c>
      <c r="D781" s="7" t="s">
        <v>40</v>
      </c>
      <c r="E781" s="3">
        <v>66.680000000000007</v>
      </c>
      <c r="F781" s="3">
        <v>0.16</v>
      </c>
      <c r="G781" s="3">
        <v>0.93</v>
      </c>
      <c r="H781" s="3">
        <v>0.04</v>
      </c>
      <c r="I781" s="3">
        <v>0.03</v>
      </c>
    </row>
    <row r="782" spans="1:9" ht="26.25" x14ac:dyDescent="0.25">
      <c r="A782" s="4" t="s">
        <v>14</v>
      </c>
      <c r="B782" s="1" t="s">
        <v>1</v>
      </c>
      <c r="C782" s="15">
        <v>2015</v>
      </c>
      <c r="D782" s="7" t="s">
        <v>40</v>
      </c>
      <c r="E782" s="5">
        <v>0</v>
      </c>
      <c r="F782" s="5">
        <v>0</v>
      </c>
      <c r="G782" s="5">
        <v>0</v>
      </c>
      <c r="H782" s="5">
        <v>0</v>
      </c>
      <c r="I782" s="5">
        <v>0</v>
      </c>
    </row>
    <row r="783" spans="1:9" ht="26.25" x14ac:dyDescent="0.25">
      <c r="A783" s="2" t="s">
        <v>14</v>
      </c>
      <c r="B783" s="1" t="s">
        <v>1</v>
      </c>
      <c r="C783" s="14">
        <v>2016</v>
      </c>
      <c r="D783" s="7" t="s">
        <v>40</v>
      </c>
      <c r="E783" s="3">
        <v>160.83000000000001</v>
      </c>
      <c r="F783" s="3">
        <v>0.38</v>
      </c>
      <c r="G783" s="3">
        <v>2.23</v>
      </c>
      <c r="H783" s="3">
        <v>0.09</v>
      </c>
      <c r="I783" s="3">
        <v>0.06</v>
      </c>
    </row>
    <row r="784" spans="1:9" ht="26.25" x14ac:dyDescent="0.25">
      <c r="A784" s="4" t="s">
        <v>14</v>
      </c>
      <c r="B784" s="1" t="s">
        <v>1</v>
      </c>
      <c r="C784" s="15">
        <v>2017</v>
      </c>
      <c r="D784" s="7" t="s">
        <v>40</v>
      </c>
      <c r="E784" s="5">
        <v>13.97</v>
      </c>
      <c r="F784" s="5">
        <v>0.03</v>
      </c>
      <c r="G784" s="5">
        <v>0.19</v>
      </c>
      <c r="H784" s="5">
        <v>0.01</v>
      </c>
      <c r="I784" s="5">
        <v>0.01</v>
      </c>
    </row>
    <row r="785" spans="1:9" ht="26.25" x14ac:dyDescent="0.25">
      <c r="A785" s="2" t="s">
        <v>14</v>
      </c>
      <c r="B785" s="1" t="s">
        <v>1</v>
      </c>
      <c r="C785" s="14">
        <v>2018</v>
      </c>
      <c r="D785" s="7" t="s">
        <v>40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</row>
    <row r="786" spans="1:9" ht="26.25" x14ac:dyDescent="0.25">
      <c r="A786" s="4" t="s">
        <v>15</v>
      </c>
      <c r="B786" s="1" t="s">
        <v>1</v>
      </c>
      <c r="C786" s="15">
        <v>2012</v>
      </c>
      <c r="D786" s="7" t="s">
        <v>40</v>
      </c>
      <c r="E786" s="5">
        <v>1935.17</v>
      </c>
      <c r="F786" s="5">
        <v>4.5199999999999996</v>
      </c>
      <c r="G786" s="5">
        <v>26.86</v>
      </c>
      <c r="H786" s="5">
        <v>1.1000000000000001</v>
      </c>
      <c r="I786" s="5">
        <v>0.73</v>
      </c>
    </row>
    <row r="787" spans="1:9" ht="26.25" x14ac:dyDescent="0.25">
      <c r="A787" s="2" t="s">
        <v>15</v>
      </c>
      <c r="B787" s="1" t="s">
        <v>1</v>
      </c>
      <c r="C787" s="14">
        <v>2013</v>
      </c>
      <c r="D787" s="7" t="s">
        <v>40</v>
      </c>
      <c r="E787" s="3">
        <v>1563.15</v>
      </c>
      <c r="F787" s="3">
        <v>3.65</v>
      </c>
      <c r="G787" s="3">
        <v>21.7</v>
      </c>
      <c r="H787" s="3">
        <v>0.89</v>
      </c>
      <c r="I787" s="3">
        <v>0.59</v>
      </c>
    </row>
    <row r="788" spans="1:9" ht="26.25" x14ac:dyDescent="0.25">
      <c r="A788" s="4" t="s">
        <v>15</v>
      </c>
      <c r="B788" s="1" t="s">
        <v>1</v>
      </c>
      <c r="C788" s="15">
        <v>2014</v>
      </c>
      <c r="D788" s="7" t="s">
        <v>40</v>
      </c>
      <c r="E788" s="5">
        <v>436.99</v>
      </c>
      <c r="F788" s="5">
        <v>1.02</v>
      </c>
      <c r="G788" s="5">
        <v>6.07</v>
      </c>
      <c r="H788" s="5">
        <v>0.25</v>
      </c>
      <c r="I788" s="5">
        <v>0.17</v>
      </c>
    </row>
    <row r="789" spans="1:9" ht="26.25" x14ac:dyDescent="0.25">
      <c r="A789" s="2" t="s">
        <v>15</v>
      </c>
      <c r="B789" s="1" t="s">
        <v>1</v>
      </c>
      <c r="C789" s="14">
        <v>2015</v>
      </c>
      <c r="D789" s="7" t="s">
        <v>40</v>
      </c>
      <c r="E789" s="3">
        <v>1098.42</v>
      </c>
      <c r="F789" s="3">
        <v>2.56</v>
      </c>
      <c r="G789" s="3">
        <v>15.25</v>
      </c>
      <c r="H789" s="3">
        <v>0.62</v>
      </c>
      <c r="I789" s="3">
        <v>0.42</v>
      </c>
    </row>
    <row r="790" spans="1:9" ht="26.25" x14ac:dyDescent="0.25">
      <c r="A790" s="4" t="s">
        <v>15</v>
      </c>
      <c r="B790" s="1" t="s">
        <v>1</v>
      </c>
      <c r="C790" s="15">
        <v>2016</v>
      </c>
      <c r="D790" s="7" t="s">
        <v>40</v>
      </c>
      <c r="E790" s="5">
        <v>1324.67</v>
      </c>
      <c r="F790" s="5">
        <v>3.09</v>
      </c>
      <c r="G790" s="5">
        <v>18.39</v>
      </c>
      <c r="H790" s="5">
        <v>0.75</v>
      </c>
      <c r="I790" s="5">
        <v>0.5</v>
      </c>
    </row>
    <row r="791" spans="1:9" ht="26.25" x14ac:dyDescent="0.25">
      <c r="A791" s="2" t="s">
        <v>15</v>
      </c>
      <c r="B791" s="1" t="s">
        <v>1</v>
      </c>
      <c r="C791" s="14">
        <v>2017</v>
      </c>
      <c r="D791" s="7" t="s">
        <v>40</v>
      </c>
      <c r="E791" s="3">
        <v>2099.67</v>
      </c>
      <c r="F791" s="3">
        <v>4.9000000000000004</v>
      </c>
      <c r="G791" s="3">
        <v>29.14</v>
      </c>
      <c r="H791" s="3">
        <v>1.19</v>
      </c>
      <c r="I791" s="3">
        <v>0.79</v>
      </c>
    </row>
    <row r="792" spans="1:9" ht="26.25" x14ac:dyDescent="0.25">
      <c r="A792" s="4" t="s">
        <v>15</v>
      </c>
      <c r="B792" s="1" t="s">
        <v>1</v>
      </c>
      <c r="C792" s="15">
        <v>2018</v>
      </c>
      <c r="D792" s="7" t="s">
        <v>40</v>
      </c>
      <c r="E792" s="5">
        <v>1895.36</v>
      </c>
      <c r="F792" s="5">
        <v>4.42</v>
      </c>
      <c r="G792" s="5">
        <v>26.31</v>
      </c>
      <c r="H792" s="5">
        <v>1.08</v>
      </c>
      <c r="I792" s="5">
        <v>0.72</v>
      </c>
    </row>
    <row r="793" spans="1:9" ht="39" x14ac:dyDescent="0.25">
      <c r="A793" s="2" t="s">
        <v>16</v>
      </c>
      <c r="B793" s="1" t="s">
        <v>1</v>
      </c>
      <c r="C793" s="14">
        <v>2012</v>
      </c>
      <c r="D793" s="7" t="s">
        <v>40</v>
      </c>
      <c r="E793" s="3">
        <v>1106.1099999999999</v>
      </c>
      <c r="F793" s="3">
        <v>2.58</v>
      </c>
      <c r="G793" s="3">
        <v>15.35</v>
      </c>
      <c r="H793" s="3">
        <v>0.63</v>
      </c>
      <c r="I793" s="3">
        <v>0.42</v>
      </c>
    </row>
    <row r="794" spans="1:9" ht="39" x14ac:dyDescent="0.25">
      <c r="A794" s="4" t="s">
        <v>16</v>
      </c>
      <c r="B794" s="1" t="s">
        <v>1</v>
      </c>
      <c r="C794" s="15">
        <v>2013</v>
      </c>
      <c r="D794" s="7" t="s">
        <v>40</v>
      </c>
      <c r="E794" s="5">
        <v>1222.9000000000001</v>
      </c>
      <c r="F794" s="5">
        <v>2.85</v>
      </c>
      <c r="G794" s="5">
        <v>16.97</v>
      </c>
      <c r="H794" s="5">
        <v>0.69</v>
      </c>
      <c r="I794" s="5">
        <v>0.46</v>
      </c>
    </row>
    <row r="795" spans="1:9" ht="39" x14ac:dyDescent="0.25">
      <c r="A795" s="2" t="s">
        <v>16</v>
      </c>
      <c r="B795" s="1" t="s">
        <v>1</v>
      </c>
      <c r="C795" s="14">
        <v>2014</v>
      </c>
      <c r="D795" s="7" t="s">
        <v>40</v>
      </c>
      <c r="E795" s="3">
        <v>3698.67</v>
      </c>
      <c r="F795" s="3">
        <v>8.6300000000000008</v>
      </c>
      <c r="G795" s="3">
        <v>51.34</v>
      </c>
      <c r="H795" s="3">
        <v>2.1</v>
      </c>
      <c r="I795" s="3">
        <v>1.4</v>
      </c>
    </row>
    <row r="796" spans="1:9" ht="39" x14ac:dyDescent="0.25">
      <c r="A796" s="4" t="s">
        <v>16</v>
      </c>
      <c r="B796" s="1" t="s">
        <v>1</v>
      </c>
      <c r="C796" s="15">
        <v>2015</v>
      </c>
      <c r="D796" s="7" t="s">
        <v>40</v>
      </c>
      <c r="E796" s="5">
        <v>649.22</v>
      </c>
      <c r="F796" s="5">
        <v>1.52</v>
      </c>
      <c r="G796" s="5">
        <v>9.01</v>
      </c>
      <c r="H796" s="5">
        <v>0.37</v>
      </c>
      <c r="I796" s="5">
        <v>0.25</v>
      </c>
    </row>
    <row r="797" spans="1:9" ht="39" x14ac:dyDescent="0.25">
      <c r="A797" s="2" t="s">
        <v>16</v>
      </c>
      <c r="B797" s="1" t="s">
        <v>1</v>
      </c>
      <c r="C797" s="14">
        <v>2016</v>
      </c>
      <c r="D797" s="7" t="s">
        <v>40</v>
      </c>
      <c r="E797" s="3">
        <v>1601.75</v>
      </c>
      <c r="F797" s="3">
        <v>3.74</v>
      </c>
      <c r="G797" s="3">
        <v>22.23</v>
      </c>
      <c r="H797" s="3">
        <v>0.91</v>
      </c>
      <c r="I797" s="3">
        <v>0.61</v>
      </c>
    </row>
    <row r="798" spans="1:9" ht="39" x14ac:dyDescent="0.25">
      <c r="A798" s="4" t="s">
        <v>16</v>
      </c>
      <c r="B798" s="1" t="s">
        <v>1</v>
      </c>
      <c r="C798" s="15">
        <v>2017</v>
      </c>
      <c r="D798" s="7" t="s">
        <v>40</v>
      </c>
      <c r="E798" s="5">
        <v>1535.23</v>
      </c>
      <c r="F798" s="5">
        <v>3.58</v>
      </c>
      <c r="G798" s="5">
        <v>21.31</v>
      </c>
      <c r="H798" s="5">
        <v>0.87</v>
      </c>
      <c r="I798" s="5">
        <v>0.57999999999999996</v>
      </c>
    </row>
    <row r="799" spans="1:9" ht="39" x14ac:dyDescent="0.25">
      <c r="A799" s="2" t="s">
        <v>16</v>
      </c>
      <c r="B799" s="1" t="s">
        <v>1</v>
      </c>
      <c r="C799" s="14">
        <v>2018</v>
      </c>
      <c r="D799" s="7" t="s">
        <v>40</v>
      </c>
      <c r="E799" s="3">
        <v>955.29</v>
      </c>
      <c r="F799" s="3">
        <v>2.23</v>
      </c>
      <c r="G799" s="3">
        <v>13.26</v>
      </c>
      <c r="H799" s="3">
        <v>0.54</v>
      </c>
      <c r="I799" s="3">
        <v>0.36</v>
      </c>
    </row>
    <row r="800" spans="1:9" ht="26.25" x14ac:dyDescent="0.25">
      <c r="A800" s="4" t="s">
        <v>17</v>
      </c>
      <c r="B800" s="1" t="s">
        <v>1</v>
      </c>
      <c r="C800" s="15">
        <v>2012</v>
      </c>
      <c r="D800" s="7" t="s">
        <v>40</v>
      </c>
      <c r="E800" s="5">
        <v>33368.160000000003</v>
      </c>
      <c r="F800" s="5">
        <v>77.89</v>
      </c>
      <c r="G800" s="5">
        <v>463.15</v>
      </c>
      <c r="H800" s="5">
        <v>18.95</v>
      </c>
      <c r="I800" s="5">
        <v>12.63</v>
      </c>
    </row>
    <row r="801" spans="1:9" ht="26.25" x14ac:dyDescent="0.25">
      <c r="A801" s="2" t="s">
        <v>17</v>
      </c>
      <c r="B801" s="1" t="s">
        <v>1</v>
      </c>
      <c r="C801" s="14">
        <v>2013</v>
      </c>
      <c r="D801" s="7" t="s">
        <v>40</v>
      </c>
      <c r="E801" s="3">
        <v>34254.01</v>
      </c>
      <c r="F801" s="3">
        <v>79.959999999999994</v>
      </c>
      <c r="G801" s="3">
        <v>475.45</v>
      </c>
      <c r="H801" s="3">
        <v>19.45</v>
      </c>
      <c r="I801" s="3">
        <v>12.97</v>
      </c>
    </row>
    <row r="802" spans="1:9" ht="26.25" x14ac:dyDescent="0.25">
      <c r="A802" s="4" t="s">
        <v>17</v>
      </c>
      <c r="B802" s="1" t="s">
        <v>1</v>
      </c>
      <c r="C802" s="15">
        <v>2014</v>
      </c>
      <c r="D802" s="7" t="s">
        <v>40</v>
      </c>
      <c r="E802" s="5">
        <v>33080.97</v>
      </c>
      <c r="F802" s="5">
        <v>77.22</v>
      </c>
      <c r="G802" s="5">
        <v>459.17</v>
      </c>
      <c r="H802" s="5">
        <v>18.78</v>
      </c>
      <c r="I802" s="5">
        <v>12.52</v>
      </c>
    </row>
    <row r="803" spans="1:9" ht="26.25" x14ac:dyDescent="0.25">
      <c r="A803" s="2" t="s">
        <v>17</v>
      </c>
      <c r="B803" s="1" t="s">
        <v>1</v>
      </c>
      <c r="C803" s="14">
        <v>2015</v>
      </c>
      <c r="D803" s="7" t="s">
        <v>40</v>
      </c>
      <c r="E803" s="3">
        <v>35606.58</v>
      </c>
      <c r="F803" s="3">
        <v>83.12</v>
      </c>
      <c r="G803" s="3">
        <v>494.22</v>
      </c>
      <c r="H803" s="3">
        <v>20.22</v>
      </c>
      <c r="I803" s="3">
        <v>13.48</v>
      </c>
    </row>
    <row r="804" spans="1:9" ht="26.25" x14ac:dyDescent="0.25">
      <c r="A804" s="4" t="s">
        <v>17</v>
      </c>
      <c r="B804" s="1" t="s">
        <v>1</v>
      </c>
      <c r="C804" s="15">
        <v>2016</v>
      </c>
      <c r="D804" s="7" t="s">
        <v>40</v>
      </c>
      <c r="E804" s="5">
        <v>37331.050000000003</v>
      </c>
      <c r="F804" s="5">
        <v>87.15</v>
      </c>
      <c r="G804" s="5">
        <v>518.16</v>
      </c>
      <c r="H804" s="5">
        <v>21.2</v>
      </c>
      <c r="I804" s="5">
        <v>14.13</v>
      </c>
    </row>
    <row r="805" spans="1:9" ht="26.25" x14ac:dyDescent="0.25">
      <c r="A805" s="2" t="s">
        <v>17</v>
      </c>
      <c r="B805" s="1" t="s">
        <v>1</v>
      </c>
      <c r="C805" s="14">
        <v>2017</v>
      </c>
      <c r="D805" s="7" t="s">
        <v>40</v>
      </c>
      <c r="E805" s="3">
        <v>40266.17</v>
      </c>
      <c r="F805" s="3">
        <v>94</v>
      </c>
      <c r="G805" s="3">
        <v>558.9</v>
      </c>
      <c r="H805" s="3">
        <v>22.86</v>
      </c>
      <c r="I805" s="3">
        <v>15.24</v>
      </c>
    </row>
    <row r="806" spans="1:9" ht="26.25" x14ac:dyDescent="0.25">
      <c r="A806" s="4" t="s">
        <v>17</v>
      </c>
      <c r="B806" s="1" t="s">
        <v>1</v>
      </c>
      <c r="C806" s="15">
        <v>2018</v>
      </c>
      <c r="D806" s="7" t="s">
        <v>40</v>
      </c>
      <c r="E806" s="5">
        <v>37403.660000000003</v>
      </c>
      <c r="F806" s="5">
        <v>87.31</v>
      </c>
      <c r="G806" s="5">
        <v>519.16999999999996</v>
      </c>
      <c r="H806" s="5">
        <v>21.24</v>
      </c>
      <c r="I806" s="5">
        <v>14.16</v>
      </c>
    </row>
    <row r="807" spans="1:9" ht="26.25" x14ac:dyDescent="0.25">
      <c r="A807" s="2" t="s">
        <v>18</v>
      </c>
      <c r="B807" s="1" t="s">
        <v>1</v>
      </c>
      <c r="C807" s="14">
        <v>2012</v>
      </c>
      <c r="D807" s="7" t="s">
        <v>40</v>
      </c>
      <c r="E807" s="3">
        <v>51756.58</v>
      </c>
      <c r="F807" s="3">
        <v>120.82</v>
      </c>
      <c r="G807" s="3">
        <v>718.39</v>
      </c>
      <c r="H807" s="3">
        <v>29.39</v>
      </c>
      <c r="I807" s="3">
        <v>19.59</v>
      </c>
    </row>
    <row r="808" spans="1:9" ht="26.25" x14ac:dyDescent="0.25">
      <c r="A808" s="4" t="s">
        <v>18</v>
      </c>
      <c r="B808" s="1" t="s">
        <v>1</v>
      </c>
      <c r="C808" s="15">
        <v>2013</v>
      </c>
      <c r="D808" s="7" t="s">
        <v>40</v>
      </c>
      <c r="E808" s="5">
        <v>44585.03</v>
      </c>
      <c r="F808" s="5">
        <v>104.08</v>
      </c>
      <c r="G808" s="5">
        <v>618.85</v>
      </c>
      <c r="H808" s="5">
        <v>25.32</v>
      </c>
      <c r="I808" s="5">
        <v>16.88</v>
      </c>
    </row>
    <row r="809" spans="1:9" ht="26.25" x14ac:dyDescent="0.25">
      <c r="A809" s="2" t="s">
        <v>18</v>
      </c>
      <c r="B809" s="1" t="s">
        <v>1</v>
      </c>
      <c r="C809" s="14">
        <v>2014</v>
      </c>
      <c r="D809" s="7" t="s">
        <v>40</v>
      </c>
      <c r="E809" s="3">
        <v>42244.59</v>
      </c>
      <c r="F809" s="3">
        <v>98.62</v>
      </c>
      <c r="G809" s="3">
        <v>586.36</v>
      </c>
      <c r="H809" s="3">
        <v>23.99</v>
      </c>
      <c r="I809" s="3">
        <v>15.99</v>
      </c>
    </row>
    <row r="810" spans="1:9" ht="26.25" x14ac:dyDescent="0.25">
      <c r="A810" s="4" t="s">
        <v>18</v>
      </c>
      <c r="B810" s="1" t="s">
        <v>1</v>
      </c>
      <c r="C810" s="15">
        <v>2015</v>
      </c>
      <c r="D810" s="7" t="s">
        <v>40</v>
      </c>
      <c r="E810" s="5">
        <v>42642.32</v>
      </c>
      <c r="F810" s="5">
        <v>99.54</v>
      </c>
      <c r="G810" s="5">
        <v>591.88</v>
      </c>
      <c r="H810" s="5">
        <v>24.21</v>
      </c>
      <c r="I810" s="5">
        <v>16.14</v>
      </c>
    </row>
    <row r="811" spans="1:9" ht="26.25" x14ac:dyDescent="0.25">
      <c r="A811" s="2" t="s">
        <v>18</v>
      </c>
      <c r="B811" s="1" t="s">
        <v>1</v>
      </c>
      <c r="C811" s="14">
        <v>2016</v>
      </c>
      <c r="D811" s="7" t="s">
        <v>40</v>
      </c>
      <c r="E811" s="3">
        <v>44468.61</v>
      </c>
      <c r="F811" s="3">
        <v>103.81</v>
      </c>
      <c r="G811" s="3">
        <v>617.23</v>
      </c>
      <c r="H811" s="3">
        <v>25.25</v>
      </c>
      <c r="I811" s="3">
        <v>16.829999999999998</v>
      </c>
    </row>
    <row r="812" spans="1:9" ht="26.25" x14ac:dyDescent="0.25">
      <c r="A812" s="4" t="s">
        <v>18</v>
      </c>
      <c r="B812" s="1" t="s">
        <v>1</v>
      </c>
      <c r="C812" s="15">
        <v>2017</v>
      </c>
      <c r="D812" s="7" t="s">
        <v>40</v>
      </c>
      <c r="E812" s="5">
        <v>44331.02</v>
      </c>
      <c r="F812" s="5">
        <v>103.49</v>
      </c>
      <c r="G812" s="5">
        <v>615.32000000000005</v>
      </c>
      <c r="H812" s="5">
        <v>25.17</v>
      </c>
      <c r="I812" s="5">
        <v>16.78</v>
      </c>
    </row>
    <row r="813" spans="1:9" ht="26.25" x14ac:dyDescent="0.25">
      <c r="A813" s="2" t="s">
        <v>18</v>
      </c>
      <c r="B813" s="1" t="s">
        <v>1</v>
      </c>
      <c r="C813" s="14">
        <v>2018</v>
      </c>
      <c r="D813" s="7" t="s">
        <v>40</v>
      </c>
      <c r="E813" s="3">
        <v>43509.1</v>
      </c>
      <c r="F813" s="3">
        <v>101.57</v>
      </c>
      <c r="G813" s="3">
        <v>603.91</v>
      </c>
      <c r="H813" s="3">
        <v>24.71</v>
      </c>
      <c r="I813" s="3">
        <v>16.47</v>
      </c>
    </row>
    <row r="814" spans="1:9" ht="26.25" x14ac:dyDescent="0.25">
      <c r="A814" s="4" t="s">
        <v>19</v>
      </c>
      <c r="B814" s="1" t="s">
        <v>1</v>
      </c>
      <c r="C814" s="15">
        <v>2012</v>
      </c>
      <c r="D814" s="7" t="s">
        <v>40</v>
      </c>
      <c r="E814" s="5">
        <v>0</v>
      </c>
      <c r="F814" s="5">
        <v>0</v>
      </c>
      <c r="G814" s="5">
        <v>0</v>
      </c>
      <c r="H814" s="5">
        <v>0</v>
      </c>
      <c r="I814" s="5">
        <v>0</v>
      </c>
    </row>
    <row r="815" spans="1:9" ht="26.25" x14ac:dyDescent="0.25">
      <c r="A815" s="2" t="s">
        <v>19</v>
      </c>
      <c r="B815" s="1" t="s">
        <v>1</v>
      </c>
      <c r="C815" s="14">
        <v>2013</v>
      </c>
      <c r="D815" s="7" t="s">
        <v>40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</row>
    <row r="816" spans="1:9" ht="26.25" x14ac:dyDescent="0.25">
      <c r="A816" s="4" t="s">
        <v>19</v>
      </c>
      <c r="B816" s="1" t="s">
        <v>1</v>
      </c>
      <c r="C816" s="15">
        <v>2014</v>
      </c>
      <c r="D816" s="7" t="s">
        <v>40</v>
      </c>
      <c r="E816" s="5">
        <v>0</v>
      </c>
      <c r="F816" s="5">
        <v>0</v>
      </c>
      <c r="G816" s="5">
        <v>0</v>
      </c>
      <c r="H816" s="5">
        <v>0</v>
      </c>
      <c r="I816" s="5">
        <v>0</v>
      </c>
    </row>
    <row r="817" spans="1:9" ht="26.25" x14ac:dyDescent="0.25">
      <c r="A817" s="2" t="s">
        <v>19</v>
      </c>
      <c r="B817" s="1" t="s">
        <v>1</v>
      </c>
      <c r="C817" s="14">
        <v>2015</v>
      </c>
      <c r="D817" s="7" t="s">
        <v>40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</row>
    <row r="818" spans="1:9" ht="26.25" x14ac:dyDescent="0.25">
      <c r="A818" s="4" t="s">
        <v>19</v>
      </c>
      <c r="B818" s="1" t="s">
        <v>1</v>
      </c>
      <c r="C818" s="15">
        <v>2016</v>
      </c>
      <c r="D818" s="7" t="s">
        <v>40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</row>
    <row r="819" spans="1:9" ht="26.25" x14ac:dyDescent="0.25">
      <c r="A819" s="2" t="s">
        <v>19</v>
      </c>
      <c r="B819" s="1" t="s">
        <v>1</v>
      </c>
      <c r="C819" s="14">
        <v>2017</v>
      </c>
      <c r="D819" s="7" t="s">
        <v>40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</row>
    <row r="820" spans="1:9" ht="26.25" x14ac:dyDescent="0.25">
      <c r="A820" s="4" t="s">
        <v>19</v>
      </c>
      <c r="B820" s="1" t="s">
        <v>1</v>
      </c>
      <c r="C820" s="15">
        <v>2018</v>
      </c>
      <c r="D820" s="7" t="s">
        <v>40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</row>
    <row r="821" spans="1:9" ht="26.25" x14ac:dyDescent="0.25">
      <c r="A821" s="2" t="s">
        <v>20</v>
      </c>
      <c r="B821" s="1" t="s">
        <v>1</v>
      </c>
      <c r="C821" s="14">
        <v>2012</v>
      </c>
      <c r="D821" s="7" t="s">
        <v>40</v>
      </c>
      <c r="E821" s="3">
        <v>1419.48</v>
      </c>
      <c r="F821" s="3">
        <v>3.31</v>
      </c>
      <c r="G821" s="3">
        <v>19.7</v>
      </c>
      <c r="H821" s="3">
        <v>0.81</v>
      </c>
      <c r="I821" s="3">
        <v>0.54</v>
      </c>
    </row>
    <row r="822" spans="1:9" ht="26.25" x14ac:dyDescent="0.25">
      <c r="A822" s="4" t="s">
        <v>20</v>
      </c>
      <c r="B822" s="1" t="s">
        <v>1</v>
      </c>
      <c r="C822" s="15">
        <v>2013</v>
      </c>
      <c r="D822" s="7" t="s">
        <v>40</v>
      </c>
      <c r="E822" s="5">
        <v>1745.18</v>
      </c>
      <c r="F822" s="5">
        <v>4.07</v>
      </c>
      <c r="G822" s="5">
        <v>24.22</v>
      </c>
      <c r="H822" s="5">
        <v>0.99</v>
      </c>
      <c r="I822" s="5">
        <v>0.66</v>
      </c>
    </row>
    <row r="823" spans="1:9" ht="26.25" x14ac:dyDescent="0.25">
      <c r="A823" s="2" t="s">
        <v>20</v>
      </c>
      <c r="B823" s="1" t="s">
        <v>1</v>
      </c>
      <c r="C823" s="14">
        <v>2014</v>
      </c>
      <c r="D823" s="7" t="s">
        <v>40</v>
      </c>
      <c r="E823" s="3">
        <v>2104.6999999999998</v>
      </c>
      <c r="F823" s="3">
        <v>4.91</v>
      </c>
      <c r="G823" s="3">
        <v>29.21</v>
      </c>
      <c r="H823" s="3">
        <v>1.2</v>
      </c>
      <c r="I823" s="3">
        <v>0.8</v>
      </c>
    </row>
    <row r="824" spans="1:9" ht="26.25" x14ac:dyDescent="0.25">
      <c r="A824" s="4" t="s">
        <v>20</v>
      </c>
      <c r="B824" s="1" t="s">
        <v>1</v>
      </c>
      <c r="C824" s="15">
        <v>2015</v>
      </c>
      <c r="D824" s="7" t="s">
        <v>40</v>
      </c>
      <c r="E824" s="5">
        <v>2048.86</v>
      </c>
      <c r="F824" s="5">
        <v>4.78</v>
      </c>
      <c r="G824" s="5">
        <v>28.44</v>
      </c>
      <c r="H824" s="5">
        <v>1.1599999999999999</v>
      </c>
      <c r="I824" s="5">
        <v>0.78</v>
      </c>
    </row>
    <row r="825" spans="1:9" ht="26.25" x14ac:dyDescent="0.25">
      <c r="A825" s="2" t="s">
        <v>20</v>
      </c>
      <c r="B825" s="1" t="s">
        <v>1</v>
      </c>
      <c r="C825" s="14">
        <v>2016</v>
      </c>
      <c r="D825" s="7" t="s">
        <v>40</v>
      </c>
      <c r="E825" s="3">
        <v>2425.56</v>
      </c>
      <c r="F825" s="3">
        <v>5.66</v>
      </c>
      <c r="G825" s="3">
        <v>33.67</v>
      </c>
      <c r="H825" s="3">
        <v>1.38</v>
      </c>
      <c r="I825" s="3">
        <v>0.92</v>
      </c>
    </row>
    <row r="826" spans="1:9" ht="26.25" x14ac:dyDescent="0.25">
      <c r="A826" s="4" t="s">
        <v>20</v>
      </c>
      <c r="B826" s="1" t="s">
        <v>1</v>
      </c>
      <c r="C826" s="15">
        <v>2017</v>
      </c>
      <c r="D826" s="7" t="s">
        <v>40</v>
      </c>
      <c r="E826" s="5">
        <v>2781.25</v>
      </c>
      <c r="F826" s="5">
        <v>6.49</v>
      </c>
      <c r="G826" s="5">
        <v>38.6</v>
      </c>
      <c r="H826" s="5">
        <v>1.58</v>
      </c>
      <c r="I826" s="5">
        <v>1.05</v>
      </c>
    </row>
    <row r="827" spans="1:9" ht="26.25" x14ac:dyDescent="0.25">
      <c r="A827" s="2" t="s">
        <v>20</v>
      </c>
      <c r="B827" s="1" t="s">
        <v>1</v>
      </c>
      <c r="C827" s="14">
        <v>2018</v>
      </c>
      <c r="D827" s="7" t="s">
        <v>40</v>
      </c>
      <c r="E827" s="3">
        <v>4835.6899999999996</v>
      </c>
      <c r="F827" s="3">
        <v>11.29</v>
      </c>
      <c r="G827" s="3">
        <v>67.12</v>
      </c>
      <c r="H827" s="3">
        <v>2.75</v>
      </c>
      <c r="I827" s="3">
        <v>1.83</v>
      </c>
    </row>
    <row r="828" spans="1:9" ht="26.25" x14ac:dyDescent="0.25">
      <c r="A828" s="4" t="s">
        <v>21</v>
      </c>
      <c r="B828" s="1" t="s">
        <v>1</v>
      </c>
      <c r="C828" s="15">
        <v>2012</v>
      </c>
      <c r="D828" s="7" t="s">
        <v>40</v>
      </c>
      <c r="E828" s="5">
        <v>86615.84</v>
      </c>
      <c r="F828" s="5">
        <v>202.19</v>
      </c>
      <c r="G828" s="5">
        <v>1202.24</v>
      </c>
      <c r="H828" s="5">
        <v>49.18</v>
      </c>
      <c r="I828" s="5">
        <v>32.79</v>
      </c>
    </row>
    <row r="829" spans="1:9" ht="26.25" x14ac:dyDescent="0.25">
      <c r="A829" s="2" t="s">
        <v>21</v>
      </c>
      <c r="B829" s="1" t="s">
        <v>1</v>
      </c>
      <c r="C829" s="14">
        <v>2013</v>
      </c>
      <c r="D829" s="7" t="s">
        <v>40</v>
      </c>
      <c r="E829" s="3">
        <v>90481.3</v>
      </c>
      <c r="F829" s="3">
        <v>211.22</v>
      </c>
      <c r="G829" s="3">
        <v>1255.8900000000001</v>
      </c>
      <c r="H829" s="3">
        <v>51.38</v>
      </c>
      <c r="I829" s="3">
        <v>34.25</v>
      </c>
    </row>
    <row r="830" spans="1:9" ht="26.25" x14ac:dyDescent="0.25">
      <c r="A830" s="4" t="s">
        <v>21</v>
      </c>
      <c r="B830" s="1" t="s">
        <v>1</v>
      </c>
      <c r="C830" s="15">
        <v>2014</v>
      </c>
      <c r="D830" s="7" t="s">
        <v>40</v>
      </c>
      <c r="E830" s="5">
        <v>87906.18</v>
      </c>
      <c r="F830" s="5">
        <v>205.21</v>
      </c>
      <c r="G830" s="5">
        <v>1220.1500000000001</v>
      </c>
      <c r="H830" s="5">
        <v>49.92</v>
      </c>
      <c r="I830" s="5">
        <v>33.28</v>
      </c>
    </row>
    <row r="831" spans="1:9" ht="26.25" x14ac:dyDescent="0.25">
      <c r="A831" s="2" t="s">
        <v>21</v>
      </c>
      <c r="B831" s="1" t="s">
        <v>1</v>
      </c>
      <c r="C831" s="14">
        <v>2015</v>
      </c>
      <c r="D831" s="7" t="s">
        <v>40</v>
      </c>
      <c r="E831" s="3">
        <v>86837.31</v>
      </c>
      <c r="F831" s="3">
        <v>202.71</v>
      </c>
      <c r="G831" s="3">
        <v>1205.31</v>
      </c>
      <c r="H831" s="3">
        <v>49.31</v>
      </c>
      <c r="I831" s="3">
        <v>32.869999999999997</v>
      </c>
    </row>
    <row r="832" spans="1:9" ht="26.25" x14ac:dyDescent="0.25">
      <c r="A832" s="4" t="s">
        <v>21</v>
      </c>
      <c r="B832" s="1" t="s">
        <v>1</v>
      </c>
      <c r="C832" s="15">
        <v>2016</v>
      </c>
      <c r="D832" s="7" t="s">
        <v>40</v>
      </c>
      <c r="E832" s="5">
        <v>90613.38</v>
      </c>
      <c r="F832" s="5">
        <v>211.53</v>
      </c>
      <c r="G832" s="5">
        <v>1257.73</v>
      </c>
      <c r="H832" s="5">
        <v>51.45</v>
      </c>
      <c r="I832" s="5">
        <v>34.299999999999997</v>
      </c>
    </row>
    <row r="833" spans="1:9" ht="26.25" x14ac:dyDescent="0.25">
      <c r="A833" s="2" t="s">
        <v>21</v>
      </c>
      <c r="B833" s="1" t="s">
        <v>1</v>
      </c>
      <c r="C833" s="14">
        <v>2017</v>
      </c>
      <c r="D833" s="7" t="s">
        <v>40</v>
      </c>
      <c r="E833" s="3">
        <v>89904.1</v>
      </c>
      <c r="F833" s="3">
        <v>209.87</v>
      </c>
      <c r="G833" s="3">
        <v>1247.8800000000001</v>
      </c>
      <c r="H833" s="3">
        <v>51.05</v>
      </c>
      <c r="I833" s="3">
        <v>34.03</v>
      </c>
    </row>
    <row r="834" spans="1:9" ht="26.25" x14ac:dyDescent="0.25">
      <c r="A834" s="4" t="s">
        <v>21</v>
      </c>
      <c r="B834" s="1" t="s">
        <v>1</v>
      </c>
      <c r="C834" s="15">
        <v>2018</v>
      </c>
      <c r="D834" s="7" t="s">
        <v>40</v>
      </c>
      <c r="E834" s="5">
        <v>89584.08</v>
      </c>
      <c r="F834" s="5">
        <v>209.12</v>
      </c>
      <c r="G834" s="5">
        <v>1243.44</v>
      </c>
      <c r="H834" s="5">
        <v>50.87</v>
      </c>
      <c r="I834" s="5">
        <v>33.909999999999997</v>
      </c>
    </row>
    <row r="835" spans="1:9" x14ac:dyDescent="0.25">
      <c r="A835" s="2" t="s">
        <v>22</v>
      </c>
      <c r="B835" s="1" t="s">
        <v>1</v>
      </c>
      <c r="C835" s="14">
        <v>2012</v>
      </c>
      <c r="D835" s="7" t="s">
        <v>40</v>
      </c>
      <c r="E835" s="3">
        <v>85.49</v>
      </c>
      <c r="F835" s="3">
        <v>0.2</v>
      </c>
      <c r="G835" s="3">
        <v>1.19</v>
      </c>
      <c r="H835" s="3">
        <v>0.05</v>
      </c>
      <c r="I835" s="3">
        <v>0.03</v>
      </c>
    </row>
    <row r="836" spans="1:9" x14ac:dyDescent="0.25">
      <c r="A836" s="4" t="s">
        <v>22</v>
      </c>
      <c r="B836" s="1" t="s">
        <v>1</v>
      </c>
      <c r="C836" s="15">
        <v>2013</v>
      </c>
      <c r="D836" s="7" t="s">
        <v>40</v>
      </c>
      <c r="E836" s="5">
        <v>65.209999999999994</v>
      </c>
      <c r="F836" s="5">
        <v>0.15</v>
      </c>
      <c r="G836" s="5">
        <v>0.91</v>
      </c>
      <c r="H836" s="5">
        <v>0.04</v>
      </c>
      <c r="I836" s="5">
        <v>0.02</v>
      </c>
    </row>
    <row r="837" spans="1:9" x14ac:dyDescent="0.25">
      <c r="A837" s="2" t="s">
        <v>22</v>
      </c>
      <c r="B837" s="1" t="s">
        <v>1</v>
      </c>
      <c r="C837" s="14">
        <v>2014</v>
      </c>
      <c r="D837" s="7" t="s">
        <v>40</v>
      </c>
      <c r="E837" s="3">
        <v>84.69</v>
      </c>
      <c r="F837" s="3">
        <v>0.2</v>
      </c>
      <c r="G837" s="3">
        <v>1.18</v>
      </c>
      <c r="H837" s="3">
        <v>0.05</v>
      </c>
      <c r="I837" s="3">
        <v>0.03</v>
      </c>
    </row>
    <row r="838" spans="1:9" x14ac:dyDescent="0.25">
      <c r="A838" s="4" t="s">
        <v>22</v>
      </c>
      <c r="B838" s="1" t="s">
        <v>1</v>
      </c>
      <c r="C838" s="15">
        <v>2015</v>
      </c>
      <c r="D838" s="7" t="s">
        <v>40</v>
      </c>
      <c r="E838" s="5">
        <v>84.67</v>
      </c>
      <c r="F838" s="5">
        <v>0.2</v>
      </c>
      <c r="G838" s="5">
        <v>1.18</v>
      </c>
      <c r="H838" s="5">
        <v>0.05</v>
      </c>
      <c r="I838" s="5">
        <v>0.03</v>
      </c>
    </row>
    <row r="839" spans="1:9" x14ac:dyDescent="0.25">
      <c r="A839" s="2" t="s">
        <v>22</v>
      </c>
      <c r="B839" s="1" t="s">
        <v>1</v>
      </c>
      <c r="C839" s="14">
        <v>2016</v>
      </c>
      <c r="D839" s="7" t="s">
        <v>40</v>
      </c>
      <c r="E839" s="3">
        <v>70.92</v>
      </c>
      <c r="F839" s="3">
        <v>0.17</v>
      </c>
      <c r="G839" s="3">
        <v>0.98</v>
      </c>
      <c r="H839" s="3">
        <v>0.04</v>
      </c>
      <c r="I839" s="3">
        <v>0.03</v>
      </c>
    </row>
    <row r="840" spans="1:9" x14ac:dyDescent="0.25">
      <c r="A840" s="4" t="s">
        <v>22</v>
      </c>
      <c r="B840" s="1" t="s">
        <v>1</v>
      </c>
      <c r="C840" s="15">
        <v>2017</v>
      </c>
      <c r="D840" s="7" t="s">
        <v>40</v>
      </c>
      <c r="E840" s="5">
        <v>108.58</v>
      </c>
      <c r="F840" s="5">
        <v>0.25</v>
      </c>
      <c r="G840" s="5">
        <v>1.51</v>
      </c>
      <c r="H840" s="5">
        <v>0.06</v>
      </c>
      <c r="I840" s="5">
        <v>0.04</v>
      </c>
    </row>
    <row r="841" spans="1:9" x14ac:dyDescent="0.25">
      <c r="A841" s="2" t="s">
        <v>22</v>
      </c>
      <c r="B841" s="1" t="s">
        <v>1</v>
      </c>
      <c r="C841" s="14">
        <v>2018</v>
      </c>
      <c r="D841" s="7" t="s">
        <v>40</v>
      </c>
      <c r="E841" s="3">
        <v>111.97</v>
      </c>
      <c r="F841" s="3">
        <v>0.26</v>
      </c>
      <c r="G841" s="3">
        <v>1.55</v>
      </c>
      <c r="H841" s="3">
        <v>0.06</v>
      </c>
      <c r="I841" s="3">
        <v>0.04</v>
      </c>
    </row>
    <row r="842" spans="1:9" ht="26.25" x14ac:dyDescent="0.25">
      <c r="A842" s="2" t="s">
        <v>8</v>
      </c>
      <c r="B842" s="1" t="s">
        <v>2</v>
      </c>
      <c r="C842" s="14">
        <v>2012</v>
      </c>
      <c r="D842" s="7" t="s">
        <v>40</v>
      </c>
      <c r="E842" s="3">
        <v>26918.6</v>
      </c>
      <c r="F842" s="3">
        <v>62.84</v>
      </c>
      <c r="G842" s="3">
        <v>380.38</v>
      </c>
      <c r="H842" s="3">
        <v>35.67</v>
      </c>
      <c r="I842" s="3">
        <v>10.19</v>
      </c>
    </row>
    <row r="843" spans="1:9" ht="26.25" x14ac:dyDescent="0.25">
      <c r="A843" s="4" t="s">
        <v>8</v>
      </c>
      <c r="B843" s="1" t="s">
        <v>2</v>
      </c>
      <c r="C843" s="15">
        <v>2013</v>
      </c>
      <c r="D843" s="7" t="s">
        <v>40</v>
      </c>
      <c r="E843" s="5">
        <v>28210.66</v>
      </c>
      <c r="F843" s="5">
        <v>65.849999999999994</v>
      </c>
      <c r="G843" s="5">
        <v>398.46</v>
      </c>
      <c r="H843" s="5">
        <v>37.380000000000003</v>
      </c>
      <c r="I843" s="5">
        <v>10.68</v>
      </c>
    </row>
    <row r="844" spans="1:9" ht="26.25" x14ac:dyDescent="0.25">
      <c r="A844" s="2" t="s">
        <v>8</v>
      </c>
      <c r="B844" s="1" t="s">
        <v>2</v>
      </c>
      <c r="C844" s="14">
        <v>2014</v>
      </c>
      <c r="D844" s="7" t="s">
        <v>40</v>
      </c>
      <c r="E844" s="3">
        <v>31513.62</v>
      </c>
      <c r="F844" s="3">
        <v>73.56</v>
      </c>
      <c r="G844" s="3">
        <v>444.89</v>
      </c>
      <c r="H844" s="3">
        <v>41.75</v>
      </c>
      <c r="I844" s="3">
        <v>11.93</v>
      </c>
    </row>
    <row r="845" spans="1:9" ht="26.25" x14ac:dyDescent="0.25">
      <c r="A845" s="4" t="s">
        <v>8</v>
      </c>
      <c r="B845" s="1" t="s">
        <v>2</v>
      </c>
      <c r="C845" s="15">
        <v>2015</v>
      </c>
      <c r="D845" s="7" t="s">
        <v>40</v>
      </c>
      <c r="E845" s="5">
        <v>31482.92</v>
      </c>
      <c r="F845" s="5">
        <v>73.489999999999995</v>
      </c>
      <c r="G845" s="5">
        <v>444.56</v>
      </c>
      <c r="H845" s="5">
        <v>41.71</v>
      </c>
      <c r="I845" s="5">
        <v>11.92</v>
      </c>
    </row>
    <row r="846" spans="1:9" ht="26.25" x14ac:dyDescent="0.25">
      <c r="A846" s="2" t="s">
        <v>8</v>
      </c>
      <c r="B846" s="1" t="s">
        <v>2</v>
      </c>
      <c r="C846" s="14">
        <v>2016</v>
      </c>
      <c r="D846" s="7" t="s">
        <v>40</v>
      </c>
      <c r="E846" s="3">
        <v>32325.19</v>
      </c>
      <c r="F846" s="3">
        <v>75.459999999999994</v>
      </c>
      <c r="G846" s="3">
        <v>456.81</v>
      </c>
      <c r="H846" s="3">
        <v>42.83</v>
      </c>
      <c r="I846" s="3">
        <v>12.24</v>
      </c>
    </row>
    <row r="847" spans="1:9" ht="26.25" x14ac:dyDescent="0.25">
      <c r="A847" s="4" t="s">
        <v>8</v>
      </c>
      <c r="B847" s="1" t="s">
        <v>2</v>
      </c>
      <c r="C847" s="15">
        <v>2017</v>
      </c>
      <c r="D847" s="7" t="s">
        <v>40</v>
      </c>
      <c r="E847" s="5">
        <v>30269.79</v>
      </c>
      <c r="F847" s="5">
        <v>70.66</v>
      </c>
      <c r="G847" s="5">
        <v>427.72</v>
      </c>
      <c r="H847" s="5">
        <v>40.11</v>
      </c>
      <c r="I847" s="5">
        <v>11.46</v>
      </c>
    </row>
    <row r="848" spans="1:9" ht="26.25" x14ac:dyDescent="0.25">
      <c r="A848" s="2" t="s">
        <v>8</v>
      </c>
      <c r="B848" s="1" t="s">
        <v>2</v>
      </c>
      <c r="C848" s="14">
        <v>2018</v>
      </c>
      <c r="D848" s="7" t="s">
        <v>40</v>
      </c>
      <c r="E848" s="3">
        <v>32186.36</v>
      </c>
      <c r="F848" s="3">
        <v>75.14</v>
      </c>
      <c r="G848" s="3">
        <v>454.6</v>
      </c>
      <c r="H848" s="3">
        <v>42.64</v>
      </c>
      <c r="I848" s="3">
        <v>12.18</v>
      </c>
    </row>
    <row r="849" spans="1:9" x14ac:dyDescent="0.25">
      <c r="A849" s="4" t="s">
        <v>9</v>
      </c>
      <c r="B849" s="1" t="s">
        <v>2</v>
      </c>
      <c r="C849" s="15">
        <v>2012</v>
      </c>
      <c r="D849" s="7" t="s">
        <v>40</v>
      </c>
      <c r="E849" s="5">
        <v>6834.34</v>
      </c>
      <c r="F849" s="5">
        <v>15.95</v>
      </c>
      <c r="G849" s="5">
        <v>96.75</v>
      </c>
      <c r="H849" s="5">
        <v>9.0500000000000007</v>
      </c>
      <c r="I849" s="5">
        <v>2.59</v>
      </c>
    </row>
    <row r="850" spans="1:9" x14ac:dyDescent="0.25">
      <c r="A850" s="2" t="s">
        <v>9</v>
      </c>
      <c r="B850" s="1" t="s">
        <v>2</v>
      </c>
      <c r="C850" s="14">
        <v>2013</v>
      </c>
      <c r="D850" s="7" t="s">
        <v>40</v>
      </c>
      <c r="E850" s="3">
        <v>6652.15</v>
      </c>
      <c r="F850" s="3">
        <v>15.53</v>
      </c>
      <c r="G850" s="3">
        <v>94.17</v>
      </c>
      <c r="H850" s="3">
        <v>8.81</v>
      </c>
      <c r="I850" s="3">
        <v>2.52</v>
      </c>
    </row>
    <row r="851" spans="1:9" x14ac:dyDescent="0.25">
      <c r="A851" s="4" t="s">
        <v>9</v>
      </c>
      <c r="B851" s="1" t="s">
        <v>2</v>
      </c>
      <c r="C851" s="15">
        <v>2014</v>
      </c>
      <c r="D851" s="7" t="s">
        <v>40</v>
      </c>
      <c r="E851" s="5">
        <v>6447.16</v>
      </c>
      <c r="F851" s="5">
        <v>15.05</v>
      </c>
      <c r="G851" s="5">
        <v>91.26</v>
      </c>
      <c r="H851" s="5">
        <v>8.5399999999999991</v>
      </c>
      <c r="I851" s="5">
        <v>2.44</v>
      </c>
    </row>
    <row r="852" spans="1:9" x14ac:dyDescent="0.25">
      <c r="A852" s="2" t="s">
        <v>9</v>
      </c>
      <c r="B852" s="1" t="s">
        <v>2</v>
      </c>
      <c r="C852" s="14">
        <v>2015</v>
      </c>
      <c r="D852" s="7" t="s">
        <v>40</v>
      </c>
      <c r="E852" s="3">
        <v>6881.3</v>
      </c>
      <c r="F852" s="3">
        <v>16.059999999999999</v>
      </c>
      <c r="G852" s="3">
        <v>97.4</v>
      </c>
      <c r="H852" s="3">
        <v>9.1199999999999992</v>
      </c>
      <c r="I852" s="3">
        <v>2.6</v>
      </c>
    </row>
    <row r="853" spans="1:9" x14ac:dyDescent="0.25">
      <c r="A853" s="4" t="s">
        <v>9</v>
      </c>
      <c r="B853" s="1" t="s">
        <v>2</v>
      </c>
      <c r="C853" s="15">
        <v>2016</v>
      </c>
      <c r="D853" s="7" t="s">
        <v>40</v>
      </c>
      <c r="E853" s="5">
        <v>6650.82</v>
      </c>
      <c r="F853" s="5">
        <v>15.53</v>
      </c>
      <c r="G853" s="5">
        <v>94.15</v>
      </c>
      <c r="H853" s="5">
        <v>8.81</v>
      </c>
      <c r="I853" s="5">
        <v>2.52</v>
      </c>
    </row>
    <row r="854" spans="1:9" x14ac:dyDescent="0.25">
      <c r="A854" s="2" t="s">
        <v>9</v>
      </c>
      <c r="B854" s="1" t="s">
        <v>2</v>
      </c>
      <c r="C854" s="14">
        <v>2017</v>
      </c>
      <c r="D854" s="7" t="s">
        <v>40</v>
      </c>
      <c r="E854" s="3">
        <v>6972.15</v>
      </c>
      <c r="F854" s="3">
        <v>16.28</v>
      </c>
      <c r="G854" s="3">
        <v>98.69</v>
      </c>
      <c r="H854" s="3">
        <v>9.24</v>
      </c>
      <c r="I854" s="3">
        <v>2.64</v>
      </c>
    </row>
    <row r="855" spans="1:9" x14ac:dyDescent="0.25">
      <c r="A855" s="4" t="s">
        <v>9</v>
      </c>
      <c r="B855" s="1" t="s">
        <v>2</v>
      </c>
      <c r="C855" s="15">
        <v>2018</v>
      </c>
      <c r="D855" s="7" t="s">
        <v>40</v>
      </c>
      <c r="E855" s="5">
        <v>6684.64</v>
      </c>
      <c r="F855" s="5">
        <v>15.6</v>
      </c>
      <c r="G855" s="5">
        <v>94.63</v>
      </c>
      <c r="H855" s="5">
        <v>8.86</v>
      </c>
      <c r="I855" s="5">
        <v>2.5299999999999998</v>
      </c>
    </row>
    <row r="856" spans="1:9" x14ac:dyDescent="0.25">
      <c r="A856" s="2" t="s">
        <v>10</v>
      </c>
      <c r="B856" s="1" t="s">
        <v>2</v>
      </c>
      <c r="C856" s="14">
        <v>2012</v>
      </c>
      <c r="D856" s="7" t="s">
        <v>40</v>
      </c>
      <c r="E856" s="3">
        <v>13392.48</v>
      </c>
      <c r="F856" s="3">
        <v>31.26</v>
      </c>
      <c r="G856" s="3">
        <v>189.71</v>
      </c>
      <c r="H856" s="3">
        <v>17.739999999999998</v>
      </c>
      <c r="I856" s="3">
        <v>5.07</v>
      </c>
    </row>
    <row r="857" spans="1:9" x14ac:dyDescent="0.25">
      <c r="A857" s="4" t="s">
        <v>10</v>
      </c>
      <c r="B857" s="1" t="s">
        <v>2</v>
      </c>
      <c r="C857" s="15">
        <v>2013</v>
      </c>
      <c r="D857" s="7" t="s">
        <v>40</v>
      </c>
      <c r="E857" s="5">
        <v>11215.98</v>
      </c>
      <c r="F857" s="5">
        <v>26.18</v>
      </c>
      <c r="G857" s="5">
        <v>158.85</v>
      </c>
      <c r="H857" s="5">
        <v>14.86</v>
      </c>
      <c r="I857" s="5">
        <v>4.25</v>
      </c>
    </row>
    <row r="858" spans="1:9" x14ac:dyDescent="0.25">
      <c r="A858" s="2" t="s">
        <v>10</v>
      </c>
      <c r="B858" s="1" t="s">
        <v>2</v>
      </c>
      <c r="C858" s="14">
        <v>2014</v>
      </c>
      <c r="D858" s="7" t="s">
        <v>40</v>
      </c>
      <c r="E858" s="3">
        <v>9219.27</v>
      </c>
      <c r="F858" s="3">
        <v>21.52</v>
      </c>
      <c r="G858" s="3">
        <v>130.5</v>
      </c>
      <c r="H858" s="3">
        <v>12.21</v>
      </c>
      <c r="I858" s="3">
        <v>3.49</v>
      </c>
    </row>
    <row r="859" spans="1:9" x14ac:dyDescent="0.25">
      <c r="A859" s="4" t="s">
        <v>10</v>
      </c>
      <c r="B859" s="1" t="s">
        <v>2</v>
      </c>
      <c r="C859" s="15">
        <v>2015</v>
      </c>
      <c r="D859" s="7" t="s">
        <v>40</v>
      </c>
      <c r="E859" s="5">
        <v>8843.81</v>
      </c>
      <c r="F859" s="5">
        <v>20.64</v>
      </c>
      <c r="G859" s="5">
        <v>125.02</v>
      </c>
      <c r="H859" s="5">
        <v>11.72</v>
      </c>
      <c r="I859" s="5">
        <v>3.35</v>
      </c>
    </row>
    <row r="860" spans="1:9" x14ac:dyDescent="0.25">
      <c r="A860" s="2" t="s">
        <v>10</v>
      </c>
      <c r="B860" s="1" t="s">
        <v>2</v>
      </c>
      <c r="C860" s="14">
        <v>2016</v>
      </c>
      <c r="D860" s="7" t="s">
        <v>40</v>
      </c>
      <c r="E860" s="3">
        <v>8652.66</v>
      </c>
      <c r="F860" s="3">
        <v>20.2</v>
      </c>
      <c r="G860" s="3">
        <v>122.34</v>
      </c>
      <c r="H860" s="3">
        <v>11.46</v>
      </c>
      <c r="I860" s="3">
        <v>3.28</v>
      </c>
    </row>
    <row r="861" spans="1:9" x14ac:dyDescent="0.25">
      <c r="A861" s="4" t="s">
        <v>10</v>
      </c>
      <c r="B861" s="1" t="s">
        <v>2</v>
      </c>
      <c r="C861" s="15">
        <v>2017</v>
      </c>
      <c r="D861" s="7" t="s">
        <v>40</v>
      </c>
      <c r="E861" s="5">
        <v>9721.26</v>
      </c>
      <c r="F861" s="5">
        <v>22.69</v>
      </c>
      <c r="G861" s="5">
        <v>137.46</v>
      </c>
      <c r="H861" s="5">
        <v>12.88</v>
      </c>
      <c r="I861" s="5">
        <v>3.68</v>
      </c>
    </row>
    <row r="862" spans="1:9" x14ac:dyDescent="0.25">
      <c r="A862" s="2" t="s">
        <v>10</v>
      </c>
      <c r="B862" s="1" t="s">
        <v>2</v>
      </c>
      <c r="C862" s="14">
        <v>2018</v>
      </c>
      <c r="D862" s="7" t="s">
        <v>40</v>
      </c>
      <c r="E862" s="3">
        <v>8921.93</v>
      </c>
      <c r="F862" s="3">
        <v>20.83</v>
      </c>
      <c r="G862" s="3">
        <v>126.11</v>
      </c>
      <c r="H862" s="3">
        <v>11.82</v>
      </c>
      <c r="I862" s="3">
        <v>3.38</v>
      </c>
    </row>
    <row r="863" spans="1:9" ht="26.25" x14ac:dyDescent="0.25">
      <c r="A863" s="4" t="s">
        <v>11</v>
      </c>
      <c r="B863" s="1" t="s">
        <v>2</v>
      </c>
      <c r="C863" s="15">
        <v>2012</v>
      </c>
      <c r="D863" s="7" t="s">
        <v>40</v>
      </c>
      <c r="E863" s="5">
        <v>180776.45</v>
      </c>
      <c r="F863" s="5">
        <v>422</v>
      </c>
      <c r="G863" s="5">
        <v>2558.11</v>
      </c>
      <c r="H863" s="5">
        <v>239.51</v>
      </c>
      <c r="I863" s="5">
        <v>68.430000000000007</v>
      </c>
    </row>
    <row r="864" spans="1:9" ht="26.25" x14ac:dyDescent="0.25">
      <c r="A864" s="2" t="s">
        <v>11</v>
      </c>
      <c r="B864" s="1" t="s">
        <v>2</v>
      </c>
      <c r="C864" s="14">
        <v>2013</v>
      </c>
      <c r="D864" s="7" t="s">
        <v>40</v>
      </c>
      <c r="E864" s="3">
        <v>175777.02</v>
      </c>
      <c r="F864" s="3">
        <v>410.33</v>
      </c>
      <c r="G864" s="3">
        <v>2487.37</v>
      </c>
      <c r="H864" s="3">
        <v>232.89</v>
      </c>
      <c r="I864" s="3">
        <v>66.540000000000006</v>
      </c>
    </row>
    <row r="865" spans="1:9" ht="26.25" x14ac:dyDescent="0.25">
      <c r="A865" s="4" t="s">
        <v>11</v>
      </c>
      <c r="B865" s="1" t="s">
        <v>2</v>
      </c>
      <c r="C865" s="15">
        <v>2014</v>
      </c>
      <c r="D865" s="7" t="s">
        <v>40</v>
      </c>
      <c r="E865" s="5">
        <v>172114.37</v>
      </c>
      <c r="F865" s="5">
        <v>401.78</v>
      </c>
      <c r="G865" s="5">
        <v>2435.5100000000002</v>
      </c>
      <c r="H865" s="5">
        <v>228.04</v>
      </c>
      <c r="I865" s="5">
        <v>65.150000000000006</v>
      </c>
    </row>
    <row r="866" spans="1:9" ht="26.25" x14ac:dyDescent="0.25">
      <c r="A866" s="2" t="s">
        <v>11</v>
      </c>
      <c r="B866" s="1" t="s">
        <v>2</v>
      </c>
      <c r="C866" s="14">
        <v>2015</v>
      </c>
      <c r="D866" s="7" t="s">
        <v>40</v>
      </c>
      <c r="E866" s="3">
        <v>178257.9</v>
      </c>
      <c r="F866" s="3">
        <v>416.12</v>
      </c>
      <c r="G866" s="3">
        <v>2521.58</v>
      </c>
      <c r="H866" s="3">
        <v>236.18</v>
      </c>
      <c r="I866" s="3">
        <v>67.48</v>
      </c>
    </row>
    <row r="867" spans="1:9" ht="26.25" x14ac:dyDescent="0.25">
      <c r="A867" s="4" t="s">
        <v>11</v>
      </c>
      <c r="B867" s="1" t="s">
        <v>2</v>
      </c>
      <c r="C867" s="15">
        <v>2016</v>
      </c>
      <c r="D867" s="7" t="s">
        <v>40</v>
      </c>
      <c r="E867" s="5">
        <v>196032.68</v>
      </c>
      <c r="F867" s="5">
        <v>457.62</v>
      </c>
      <c r="G867" s="5">
        <v>2772.94</v>
      </c>
      <c r="H867" s="5">
        <v>259.73</v>
      </c>
      <c r="I867" s="5">
        <v>74.209999999999994</v>
      </c>
    </row>
    <row r="868" spans="1:9" ht="26.25" x14ac:dyDescent="0.25">
      <c r="A868" s="2" t="s">
        <v>11</v>
      </c>
      <c r="B868" s="1" t="s">
        <v>2</v>
      </c>
      <c r="C868" s="14">
        <v>2017</v>
      </c>
      <c r="D868" s="7" t="s">
        <v>40</v>
      </c>
      <c r="E868" s="3">
        <v>198249.8</v>
      </c>
      <c r="F868" s="3">
        <v>462.79</v>
      </c>
      <c r="G868" s="3">
        <v>2804.11</v>
      </c>
      <c r="H868" s="3">
        <v>262.67</v>
      </c>
      <c r="I868" s="3">
        <v>75.05</v>
      </c>
    </row>
    <row r="869" spans="1:9" ht="26.25" x14ac:dyDescent="0.25">
      <c r="A869" s="4" t="s">
        <v>11</v>
      </c>
      <c r="B869" s="1" t="s">
        <v>2</v>
      </c>
      <c r="C869" s="15">
        <v>2018</v>
      </c>
      <c r="D869" s="7" t="s">
        <v>40</v>
      </c>
      <c r="E869" s="5">
        <v>198709.23</v>
      </c>
      <c r="F869" s="5">
        <v>463.86</v>
      </c>
      <c r="G869" s="5">
        <v>2810.43</v>
      </c>
      <c r="H869" s="5">
        <v>263.27</v>
      </c>
      <c r="I869" s="5">
        <v>75.22</v>
      </c>
    </row>
    <row r="870" spans="1:9" ht="26.25" x14ac:dyDescent="0.25">
      <c r="A870" s="2" t="s">
        <v>12</v>
      </c>
      <c r="B870" s="1" t="s">
        <v>2</v>
      </c>
      <c r="C870" s="14">
        <v>2012</v>
      </c>
      <c r="D870" s="7" t="s">
        <v>40</v>
      </c>
      <c r="E870" s="3">
        <v>6233.02</v>
      </c>
      <c r="F870" s="3">
        <v>14.55</v>
      </c>
      <c r="G870" s="3">
        <v>88.16</v>
      </c>
      <c r="H870" s="3">
        <v>8.26</v>
      </c>
      <c r="I870" s="3">
        <v>2.36</v>
      </c>
    </row>
    <row r="871" spans="1:9" ht="26.25" x14ac:dyDescent="0.25">
      <c r="A871" s="4" t="s">
        <v>12</v>
      </c>
      <c r="B871" s="1" t="s">
        <v>2</v>
      </c>
      <c r="C871" s="15">
        <v>2013</v>
      </c>
      <c r="D871" s="7" t="s">
        <v>40</v>
      </c>
      <c r="E871" s="5">
        <v>1264.48</v>
      </c>
      <c r="F871" s="5">
        <v>2.95</v>
      </c>
      <c r="G871" s="5">
        <v>17.88</v>
      </c>
      <c r="H871" s="5">
        <v>1.68</v>
      </c>
      <c r="I871" s="5">
        <v>0.48</v>
      </c>
    </row>
    <row r="872" spans="1:9" ht="26.25" x14ac:dyDescent="0.25">
      <c r="A872" s="2" t="s">
        <v>12</v>
      </c>
      <c r="B872" s="1" t="s">
        <v>2</v>
      </c>
      <c r="C872" s="14">
        <v>2014</v>
      </c>
      <c r="D872" s="7" t="s">
        <v>40</v>
      </c>
      <c r="E872" s="3">
        <v>262</v>
      </c>
      <c r="F872" s="3">
        <v>0.61</v>
      </c>
      <c r="G872" s="3">
        <v>3.71</v>
      </c>
      <c r="H872" s="3">
        <v>0.35</v>
      </c>
      <c r="I872" s="3">
        <v>0.1</v>
      </c>
    </row>
    <row r="873" spans="1:9" ht="26.25" x14ac:dyDescent="0.25">
      <c r="A873" s="4" t="s">
        <v>12</v>
      </c>
      <c r="B873" s="1" t="s">
        <v>2</v>
      </c>
      <c r="C873" s="15">
        <v>2015</v>
      </c>
      <c r="D873" s="7" t="s">
        <v>40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</row>
    <row r="874" spans="1:9" ht="26.25" x14ac:dyDescent="0.25">
      <c r="A874" s="2" t="s">
        <v>12</v>
      </c>
      <c r="B874" s="1" t="s">
        <v>2</v>
      </c>
      <c r="C874" s="14">
        <v>2016</v>
      </c>
      <c r="D874" s="7" t="s">
        <v>40</v>
      </c>
      <c r="E874" s="3">
        <v>56.97</v>
      </c>
      <c r="F874" s="3">
        <v>0.13</v>
      </c>
      <c r="G874" s="3">
        <v>0.81</v>
      </c>
      <c r="H874" s="3">
        <v>0.08</v>
      </c>
      <c r="I874" s="3">
        <v>0.02</v>
      </c>
    </row>
    <row r="875" spans="1:9" ht="26.25" x14ac:dyDescent="0.25">
      <c r="A875" s="4" t="s">
        <v>12</v>
      </c>
      <c r="B875" s="1" t="s">
        <v>2</v>
      </c>
      <c r="C875" s="15">
        <v>2017</v>
      </c>
      <c r="D875" s="7" t="s">
        <v>40</v>
      </c>
      <c r="E875" s="5">
        <v>0</v>
      </c>
      <c r="F875" s="5">
        <v>0</v>
      </c>
      <c r="G875" s="5">
        <v>0</v>
      </c>
      <c r="H875" s="5">
        <v>0</v>
      </c>
      <c r="I875" s="5">
        <v>0</v>
      </c>
    </row>
    <row r="876" spans="1:9" ht="26.25" x14ac:dyDescent="0.25">
      <c r="A876" s="2" t="s">
        <v>12</v>
      </c>
      <c r="B876" s="1" t="s">
        <v>2</v>
      </c>
      <c r="C876" s="14">
        <v>2018</v>
      </c>
      <c r="D876" s="7" t="s">
        <v>40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</row>
    <row r="877" spans="1:9" ht="26.25" x14ac:dyDescent="0.25">
      <c r="A877" s="4" t="s">
        <v>13</v>
      </c>
      <c r="B877" s="1" t="s">
        <v>2</v>
      </c>
      <c r="C877" s="15">
        <v>2012</v>
      </c>
      <c r="D877" s="7" t="s">
        <v>40</v>
      </c>
      <c r="E877" s="5">
        <v>10202.790000000001</v>
      </c>
      <c r="F877" s="5">
        <v>23.82</v>
      </c>
      <c r="G877" s="5">
        <v>144.62</v>
      </c>
      <c r="H877" s="5">
        <v>13.52</v>
      </c>
      <c r="I877" s="5">
        <v>3.86</v>
      </c>
    </row>
    <row r="878" spans="1:9" ht="26.25" x14ac:dyDescent="0.25">
      <c r="A878" s="2" t="s">
        <v>13</v>
      </c>
      <c r="B878" s="1" t="s">
        <v>2</v>
      </c>
      <c r="C878" s="14">
        <v>2013</v>
      </c>
      <c r="D878" s="7" t="s">
        <v>40</v>
      </c>
      <c r="E878" s="3">
        <v>7463.2</v>
      </c>
      <c r="F878" s="3">
        <v>17.420000000000002</v>
      </c>
      <c r="G878" s="3">
        <v>105.8</v>
      </c>
      <c r="H878" s="3">
        <v>9.89</v>
      </c>
      <c r="I878" s="3">
        <v>2.83</v>
      </c>
    </row>
    <row r="879" spans="1:9" ht="26.25" x14ac:dyDescent="0.25">
      <c r="A879" s="4" t="s">
        <v>13</v>
      </c>
      <c r="B879" s="1" t="s">
        <v>2</v>
      </c>
      <c r="C879" s="15">
        <v>2014</v>
      </c>
      <c r="D879" s="7" t="s">
        <v>40</v>
      </c>
      <c r="E879" s="5">
        <v>7511.06</v>
      </c>
      <c r="F879" s="5">
        <v>17.53</v>
      </c>
      <c r="G879" s="5">
        <v>106.49</v>
      </c>
      <c r="H879" s="5">
        <v>9.9499999999999993</v>
      </c>
      <c r="I879" s="5">
        <v>2.84</v>
      </c>
    </row>
    <row r="880" spans="1:9" ht="26.25" x14ac:dyDescent="0.25">
      <c r="A880" s="2" t="s">
        <v>13</v>
      </c>
      <c r="B880" s="1" t="s">
        <v>2</v>
      </c>
      <c r="C880" s="14">
        <v>2015</v>
      </c>
      <c r="D880" s="7" t="s">
        <v>40</v>
      </c>
      <c r="E880" s="3">
        <v>4316.3500000000004</v>
      </c>
      <c r="F880" s="3">
        <v>10.08</v>
      </c>
      <c r="G880" s="3">
        <v>61.17</v>
      </c>
      <c r="H880" s="3">
        <v>5.72</v>
      </c>
      <c r="I880" s="3">
        <v>1.63</v>
      </c>
    </row>
    <row r="881" spans="1:9" ht="26.25" x14ac:dyDescent="0.25">
      <c r="A881" s="4" t="s">
        <v>13</v>
      </c>
      <c r="B881" s="1" t="s">
        <v>2</v>
      </c>
      <c r="C881" s="15">
        <v>2016</v>
      </c>
      <c r="D881" s="7" t="s">
        <v>40</v>
      </c>
      <c r="E881" s="5">
        <v>1011.86</v>
      </c>
      <c r="F881" s="5">
        <v>2.36</v>
      </c>
      <c r="G881" s="5">
        <v>14.33</v>
      </c>
      <c r="H881" s="5">
        <v>1.34</v>
      </c>
      <c r="I881" s="5">
        <v>0.38</v>
      </c>
    </row>
    <row r="882" spans="1:9" ht="26.25" x14ac:dyDescent="0.25">
      <c r="A882" s="2" t="s">
        <v>13</v>
      </c>
      <c r="B882" s="1" t="s">
        <v>2</v>
      </c>
      <c r="C882" s="14">
        <v>2017</v>
      </c>
      <c r="D882" s="7" t="s">
        <v>40</v>
      </c>
      <c r="E882" s="3">
        <v>539.94000000000005</v>
      </c>
      <c r="F882" s="3">
        <v>1.26</v>
      </c>
      <c r="G882" s="3">
        <v>7.65</v>
      </c>
      <c r="H882" s="3">
        <v>0.72</v>
      </c>
      <c r="I882" s="3">
        <v>0.2</v>
      </c>
    </row>
    <row r="883" spans="1:9" ht="26.25" x14ac:dyDescent="0.25">
      <c r="A883" s="4" t="s">
        <v>13</v>
      </c>
      <c r="B883" s="1" t="s">
        <v>2</v>
      </c>
      <c r="C883" s="15">
        <v>2018</v>
      </c>
      <c r="D883" s="7" t="s">
        <v>40</v>
      </c>
      <c r="E883" s="5">
        <v>409.7</v>
      </c>
      <c r="F883" s="5">
        <v>0.96</v>
      </c>
      <c r="G883" s="5">
        <v>5.8</v>
      </c>
      <c r="H883" s="5">
        <v>0.54</v>
      </c>
      <c r="I883" s="5">
        <v>0.16</v>
      </c>
    </row>
    <row r="884" spans="1:9" ht="26.25" x14ac:dyDescent="0.25">
      <c r="A884" s="2" t="s">
        <v>14</v>
      </c>
      <c r="B884" s="1" t="s">
        <v>2</v>
      </c>
      <c r="C884" s="14">
        <v>2012</v>
      </c>
      <c r="D884" s="7" t="s">
        <v>40</v>
      </c>
      <c r="E884" s="3">
        <v>29787.37</v>
      </c>
      <c r="F884" s="3">
        <v>69.540000000000006</v>
      </c>
      <c r="G884" s="3">
        <v>420.74</v>
      </c>
      <c r="H884" s="3">
        <v>39.47</v>
      </c>
      <c r="I884" s="3">
        <v>11.28</v>
      </c>
    </row>
    <row r="885" spans="1:9" ht="26.25" x14ac:dyDescent="0.25">
      <c r="A885" s="4" t="s">
        <v>14</v>
      </c>
      <c r="B885" s="1" t="s">
        <v>2</v>
      </c>
      <c r="C885" s="15">
        <v>2013</v>
      </c>
      <c r="D885" s="7" t="s">
        <v>40</v>
      </c>
      <c r="E885" s="5">
        <v>27506.69</v>
      </c>
      <c r="F885" s="5">
        <v>64.209999999999994</v>
      </c>
      <c r="G885" s="5">
        <v>388.66</v>
      </c>
      <c r="H885" s="5">
        <v>36.44</v>
      </c>
      <c r="I885" s="5">
        <v>10.41</v>
      </c>
    </row>
    <row r="886" spans="1:9" ht="26.25" x14ac:dyDescent="0.25">
      <c r="A886" s="2" t="s">
        <v>14</v>
      </c>
      <c r="B886" s="1" t="s">
        <v>2</v>
      </c>
      <c r="C886" s="14">
        <v>2014</v>
      </c>
      <c r="D886" s="7" t="s">
        <v>40</v>
      </c>
      <c r="E886" s="3">
        <v>29461.08</v>
      </c>
      <c r="F886" s="3">
        <v>68.77</v>
      </c>
      <c r="G886" s="3">
        <v>416.41</v>
      </c>
      <c r="H886" s="3">
        <v>39.03</v>
      </c>
      <c r="I886" s="3">
        <v>11.15</v>
      </c>
    </row>
    <row r="887" spans="1:9" ht="26.25" x14ac:dyDescent="0.25">
      <c r="A887" s="4" t="s">
        <v>14</v>
      </c>
      <c r="B887" s="1" t="s">
        <v>2</v>
      </c>
      <c r="C887" s="15">
        <v>2015</v>
      </c>
      <c r="D887" s="7" t="s">
        <v>40</v>
      </c>
      <c r="E887" s="5">
        <v>29619.200000000001</v>
      </c>
      <c r="F887" s="5">
        <v>69.14</v>
      </c>
      <c r="G887" s="5">
        <v>418.7</v>
      </c>
      <c r="H887" s="5">
        <v>39.24</v>
      </c>
      <c r="I887" s="5">
        <v>11.21</v>
      </c>
    </row>
    <row r="888" spans="1:9" ht="26.25" x14ac:dyDescent="0.25">
      <c r="A888" s="2" t="s">
        <v>14</v>
      </c>
      <c r="B888" s="1" t="s">
        <v>2</v>
      </c>
      <c r="C888" s="14">
        <v>2016</v>
      </c>
      <c r="D888" s="7" t="s">
        <v>40</v>
      </c>
      <c r="E888" s="3">
        <v>29045.74</v>
      </c>
      <c r="F888" s="3">
        <v>67.8</v>
      </c>
      <c r="G888" s="3">
        <v>410.67</v>
      </c>
      <c r="H888" s="3">
        <v>38.479999999999997</v>
      </c>
      <c r="I888" s="3">
        <v>11</v>
      </c>
    </row>
    <row r="889" spans="1:9" ht="26.25" x14ac:dyDescent="0.25">
      <c r="A889" s="4" t="s">
        <v>14</v>
      </c>
      <c r="B889" s="1" t="s">
        <v>2</v>
      </c>
      <c r="C889" s="15">
        <v>2017</v>
      </c>
      <c r="D889" s="7" t="s">
        <v>40</v>
      </c>
      <c r="E889" s="5">
        <v>29827.05</v>
      </c>
      <c r="F889" s="5">
        <v>69.63</v>
      </c>
      <c r="G889" s="5">
        <v>421.6</v>
      </c>
      <c r="H889" s="5">
        <v>39.520000000000003</v>
      </c>
      <c r="I889" s="5">
        <v>11.29</v>
      </c>
    </row>
    <row r="890" spans="1:9" ht="26.25" x14ac:dyDescent="0.25">
      <c r="A890" s="2" t="s">
        <v>14</v>
      </c>
      <c r="B890" s="1" t="s">
        <v>2</v>
      </c>
      <c r="C890" s="14">
        <v>2018</v>
      </c>
      <c r="D890" s="7" t="s">
        <v>40</v>
      </c>
      <c r="E890" s="3">
        <v>33847.08</v>
      </c>
      <c r="F890" s="3">
        <v>79.010000000000005</v>
      </c>
      <c r="G890" s="3">
        <v>478.39</v>
      </c>
      <c r="H890" s="3">
        <v>44.84</v>
      </c>
      <c r="I890" s="3">
        <v>12.81</v>
      </c>
    </row>
    <row r="891" spans="1:9" ht="26.25" x14ac:dyDescent="0.25">
      <c r="A891" s="4" t="s">
        <v>15</v>
      </c>
      <c r="B891" s="1" t="s">
        <v>2</v>
      </c>
      <c r="C891" s="15">
        <v>2012</v>
      </c>
      <c r="D891" s="7" t="s">
        <v>40</v>
      </c>
      <c r="E891" s="5">
        <v>122006.9</v>
      </c>
      <c r="F891" s="5">
        <v>284.81</v>
      </c>
      <c r="G891" s="5">
        <v>1713.98</v>
      </c>
      <c r="H891" s="5">
        <v>69.28</v>
      </c>
      <c r="I891" s="5">
        <v>46.19</v>
      </c>
    </row>
    <row r="892" spans="1:9" ht="26.25" x14ac:dyDescent="0.25">
      <c r="A892" s="2" t="s">
        <v>15</v>
      </c>
      <c r="B892" s="1" t="s">
        <v>2</v>
      </c>
      <c r="C892" s="14">
        <v>2013</v>
      </c>
      <c r="D892" s="7" t="s">
        <v>40</v>
      </c>
      <c r="E892" s="3">
        <v>124540</v>
      </c>
      <c r="F892" s="3">
        <v>290.72000000000003</v>
      </c>
      <c r="G892" s="3">
        <v>1751.4</v>
      </c>
      <c r="H892" s="3">
        <v>70.72</v>
      </c>
      <c r="I892" s="3">
        <v>47.14</v>
      </c>
    </row>
    <row r="893" spans="1:9" ht="26.25" x14ac:dyDescent="0.25">
      <c r="A893" s="4" t="s">
        <v>15</v>
      </c>
      <c r="B893" s="1" t="s">
        <v>2</v>
      </c>
      <c r="C893" s="15">
        <v>2014</v>
      </c>
      <c r="D893" s="7" t="s">
        <v>40</v>
      </c>
      <c r="E893" s="5">
        <v>93181.09</v>
      </c>
      <c r="F893" s="5">
        <v>217.52</v>
      </c>
      <c r="G893" s="5">
        <v>1311.32</v>
      </c>
      <c r="H893" s="5">
        <v>52.91</v>
      </c>
      <c r="I893" s="5">
        <v>35.270000000000003</v>
      </c>
    </row>
    <row r="894" spans="1:9" ht="26.25" x14ac:dyDescent="0.25">
      <c r="A894" s="2" t="s">
        <v>15</v>
      </c>
      <c r="B894" s="1" t="s">
        <v>2</v>
      </c>
      <c r="C894" s="14">
        <v>2015</v>
      </c>
      <c r="D894" s="7" t="s">
        <v>40</v>
      </c>
      <c r="E894" s="3">
        <v>123569.83</v>
      </c>
      <c r="F894" s="3">
        <v>288.45999999999998</v>
      </c>
      <c r="G894" s="3">
        <v>1737.43</v>
      </c>
      <c r="H894" s="3">
        <v>70.17</v>
      </c>
      <c r="I894" s="3">
        <v>46.78</v>
      </c>
    </row>
    <row r="895" spans="1:9" ht="26.25" x14ac:dyDescent="0.25">
      <c r="A895" s="4" t="s">
        <v>15</v>
      </c>
      <c r="B895" s="1" t="s">
        <v>2</v>
      </c>
      <c r="C895" s="15">
        <v>2016</v>
      </c>
      <c r="D895" s="7" t="s">
        <v>40</v>
      </c>
      <c r="E895" s="5">
        <v>77217.320000000007</v>
      </c>
      <c r="F895" s="5">
        <v>180.25</v>
      </c>
      <c r="G895" s="5">
        <v>1083.44</v>
      </c>
      <c r="H895" s="5">
        <v>43.85</v>
      </c>
      <c r="I895" s="5">
        <v>29.23</v>
      </c>
    </row>
    <row r="896" spans="1:9" ht="26.25" x14ac:dyDescent="0.25">
      <c r="A896" s="2" t="s">
        <v>15</v>
      </c>
      <c r="B896" s="1" t="s">
        <v>2</v>
      </c>
      <c r="C896" s="14">
        <v>2017</v>
      </c>
      <c r="D896" s="7" t="s">
        <v>40</v>
      </c>
      <c r="E896" s="3">
        <v>80407.13</v>
      </c>
      <c r="F896" s="3">
        <v>187.7</v>
      </c>
      <c r="G896" s="3">
        <v>1129.31</v>
      </c>
      <c r="H896" s="3">
        <v>45.66</v>
      </c>
      <c r="I896" s="3">
        <v>30.44</v>
      </c>
    </row>
    <row r="897" spans="1:9" ht="26.25" x14ac:dyDescent="0.25">
      <c r="A897" s="4" t="s">
        <v>15</v>
      </c>
      <c r="B897" s="1" t="s">
        <v>2</v>
      </c>
      <c r="C897" s="15">
        <v>2018</v>
      </c>
      <c r="D897" s="7" t="s">
        <v>40</v>
      </c>
      <c r="E897" s="5">
        <v>76984.539999999994</v>
      </c>
      <c r="F897" s="5">
        <v>179.71</v>
      </c>
      <c r="G897" s="5">
        <v>1085.08</v>
      </c>
      <c r="H897" s="5">
        <v>43.71</v>
      </c>
      <c r="I897" s="5">
        <v>29.14</v>
      </c>
    </row>
    <row r="898" spans="1:9" ht="39" x14ac:dyDescent="0.25">
      <c r="A898" s="2" t="s">
        <v>16</v>
      </c>
      <c r="B898" s="1" t="s">
        <v>2</v>
      </c>
      <c r="C898" s="14">
        <v>2012</v>
      </c>
      <c r="D898" s="7" t="s">
        <v>40</v>
      </c>
      <c r="E898" s="3">
        <v>21438.42</v>
      </c>
      <c r="F898" s="3">
        <v>50.05</v>
      </c>
      <c r="G898" s="3">
        <v>299.66000000000003</v>
      </c>
      <c r="H898" s="3">
        <v>12.17</v>
      </c>
      <c r="I898" s="3">
        <v>8.1199999999999992</v>
      </c>
    </row>
    <row r="899" spans="1:9" ht="39" x14ac:dyDescent="0.25">
      <c r="A899" s="4" t="s">
        <v>16</v>
      </c>
      <c r="B899" s="1" t="s">
        <v>2</v>
      </c>
      <c r="C899" s="15">
        <v>2013</v>
      </c>
      <c r="D899" s="7" t="s">
        <v>40</v>
      </c>
      <c r="E899" s="5">
        <v>11855.95</v>
      </c>
      <c r="F899" s="5">
        <v>27.68</v>
      </c>
      <c r="G899" s="5">
        <v>165.75</v>
      </c>
      <c r="H899" s="5">
        <v>6.73</v>
      </c>
      <c r="I899" s="5">
        <v>4.49</v>
      </c>
    </row>
    <row r="900" spans="1:9" ht="39" x14ac:dyDescent="0.25">
      <c r="A900" s="2" t="s">
        <v>16</v>
      </c>
      <c r="B900" s="1" t="s">
        <v>2</v>
      </c>
      <c r="C900" s="14">
        <v>2014</v>
      </c>
      <c r="D900" s="7" t="s">
        <v>40</v>
      </c>
      <c r="E900" s="3">
        <v>12455.28</v>
      </c>
      <c r="F900" s="3">
        <v>29.08</v>
      </c>
      <c r="G900" s="3">
        <v>174.03</v>
      </c>
      <c r="H900" s="3">
        <v>7.07</v>
      </c>
      <c r="I900" s="3">
        <v>4.71</v>
      </c>
    </row>
    <row r="901" spans="1:9" ht="39" x14ac:dyDescent="0.25">
      <c r="A901" s="4" t="s">
        <v>16</v>
      </c>
      <c r="B901" s="1" t="s">
        <v>2</v>
      </c>
      <c r="C901" s="15">
        <v>2015</v>
      </c>
      <c r="D901" s="7" t="s">
        <v>40</v>
      </c>
      <c r="E901" s="5">
        <v>17441.919999999998</v>
      </c>
      <c r="F901" s="5">
        <v>40.72</v>
      </c>
      <c r="G901" s="5">
        <v>243.64</v>
      </c>
      <c r="H901" s="5">
        <v>9.9</v>
      </c>
      <c r="I901" s="5">
        <v>6.6</v>
      </c>
    </row>
    <row r="902" spans="1:9" ht="39" x14ac:dyDescent="0.25">
      <c r="A902" s="2" t="s">
        <v>16</v>
      </c>
      <c r="B902" s="1" t="s">
        <v>2</v>
      </c>
      <c r="C902" s="14">
        <v>2016</v>
      </c>
      <c r="D902" s="7" t="s">
        <v>40</v>
      </c>
      <c r="E902" s="3">
        <v>11437.81</v>
      </c>
      <c r="F902" s="3">
        <v>26.7</v>
      </c>
      <c r="G902" s="3">
        <v>159.51</v>
      </c>
      <c r="H902" s="3">
        <v>6.49</v>
      </c>
      <c r="I902" s="3">
        <v>4.33</v>
      </c>
    </row>
    <row r="903" spans="1:9" ht="39" x14ac:dyDescent="0.25">
      <c r="A903" s="4" t="s">
        <v>16</v>
      </c>
      <c r="B903" s="1" t="s">
        <v>2</v>
      </c>
      <c r="C903" s="15">
        <v>2017</v>
      </c>
      <c r="D903" s="7" t="s">
        <v>40</v>
      </c>
      <c r="E903" s="5">
        <v>11819.22</v>
      </c>
      <c r="F903" s="5">
        <v>27.59</v>
      </c>
      <c r="G903" s="5">
        <v>165.19</v>
      </c>
      <c r="H903" s="5">
        <v>6.71</v>
      </c>
      <c r="I903" s="5">
        <v>4.47</v>
      </c>
    </row>
    <row r="904" spans="1:9" ht="39" x14ac:dyDescent="0.25">
      <c r="A904" s="2" t="s">
        <v>16</v>
      </c>
      <c r="B904" s="1" t="s">
        <v>2</v>
      </c>
      <c r="C904" s="14">
        <v>2018</v>
      </c>
      <c r="D904" s="7" t="s">
        <v>40</v>
      </c>
      <c r="E904" s="3">
        <v>11541.14</v>
      </c>
      <c r="F904" s="3">
        <v>26.94</v>
      </c>
      <c r="G904" s="3">
        <v>160.94</v>
      </c>
      <c r="H904" s="3">
        <v>6.55</v>
      </c>
      <c r="I904" s="3">
        <v>4.37</v>
      </c>
    </row>
    <row r="905" spans="1:9" ht="26.25" x14ac:dyDescent="0.25">
      <c r="A905" s="4" t="s">
        <v>17</v>
      </c>
      <c r="B905" s="1" t="s">
        <v>2</v>
      </c>
      <c r="C905" s="15">
        <v>2012</v>
      </c>
      <c r="D905" s="7" t="s">
        <v>40</v>
      </c>
      <c r="E905" s="5">
        <v>46039.92</v>
      </c>
      <c r="F905" s="5">
        <v>107.47</v>
      </c>
      <c r="G905" s="5">
        <v>645.41</v>
      </c>
      <c r="H905" s="5">
        <v>26.14</v>
      </c>
      <c r="I905" s="5">
        <v>17.43</v>
      </c>
    </row>
    <row r="906" spans="1:9" ht="26.25" x14ac:dyDescent="0.25">
      <c r="A906" s="2" t="s">
        <v>17</v>
      </c>
      <c r="B906" s="1" t="s">
        <v>2</v>
      </c>
      <c r="C906" s="14">
        <v>2013</v>
      </c>
      <c r="D906" s="7" t="s">
        <v>40</v>
      </c>
      <c r="E906" s="3">
        <v>57249.39</v>
      </c>
      <c r="F906" s="3">
        <v>133.63999999999999</v>
      </c>
      <c r="G906" s="3">
        <v>802.91</v>
      </c>
      <c r="H906" s="3">
        <v>32.51</v>
      </c>
      <c r="I906" s="3">
        <v>21.67</v>
      </c>
    </row>
    <row r="907" spans="1:9" ht="26.25" x14ac:dyDescent="0.25">
      <c r="A907" s="4" t="s">
        <v>17</v>
      </c>
      <c r="B907" s="1" t="s">
        <v>2</v>
      </c>
      <c r="C907" s="15">
        <v>2014</v>
      </c>
      <c r="D907" s="7" t="s">
        <v>40</v>
      </c>
      <c r="E907" s="5">
        <v>62943.69</v>
      </c>
      <c r="F907" s="5">
        <v>146.93</v>
      </c>
      <c r="G907" s="5">
        <v>883.75</v>
      </c>
      <c r="H907" s="5">
        <v>35.74</v>
      </c>
      <c r="I907" s="5">
        <v>23.83</v>
      </c>
    </row>
    <row r="908" spans="1:9" ht="26.25" x14ac:dyDescent="0.25">
      <c r="A908" s="2" t="s">
        <v>17</v>
      </c>
      <c r="B908" s="1" t="s">
        <v>2</v>
      </c>
      <c r="C908" s="14">
        <v>2015</v>
      </c>
      <c r="D908" s="7" t="s">
        <v>40</v>
      </c>
      <c r="E908" s="3">
        <v>65844.83</v>
      </c>
      <c r="F908" s="3">
        <v>153.71</v>
      </c>
      <c r="G908" s="3">
        <v>925.31</v>
      </c>
      <c r="H908" s="3">
        <v>37.39</v>
      </c>
      <c r="I908" s="3">
        <v>24.93</v>
      </c>
    </row>
    <row r="909" spans="1:9" ht="26.25" x14ac:dyDescent="0.25">
      <c r="A909" s="4" t="s">
        <v>17</v>
      </c>
      <c r="B909" s="1" t="s">
        <v>2</v>
      </c>
      <c r="C909" s="15">
        <v>2016</v>
      </c>
      <c r="D909" s="7" t="s">
        <v>40</v>
      </c>
      <c r="E909" s="5">
        <v>75211.03</v>
      </c>
      <c r="F909" s="5">
        <v>175.57</v>
      </c>
      <c r="G909" s="5">
        <v>1055.21</v>
      </c>
      <c r="H909" s="5">
        <v>42.71</v>
      </c>
      <c r="I909" s="5">
        <v>28.47</v>
      </c>
    </row>
    <row r="910" spans="1:9" ht="26.25" x14ac:dyDescent="0.25">
      <c r="A910" s="2" t="s">
        <v>17</v>
      </c>
      <c r="B910" s="1" t="s">
        <v>2</v>
      </c>
      <c r="C910" s="14">
        <v>2017</v>
      </c>
      <c r="D910" s="7" t="s">
        <v>40</v>
      </c>
      <c r="E910" s="3">
        <v>85984.61</v>
      </c>
      <c r="F910" s="3">
        <v>200.72</v>
      </c>
      <c r="G910" s="3">
        <v>1207.51</v>
      </c>
      <c r="H910" s="3">
        <v>48.82</v>
      </c>
      <c r="I910" s="3">
        <v>32.549999999999997</v>
      </c>
    </row>
    <row r="911" spans="1:9" ht="26.25" x14ac:dyDescent="0.25">
      <c r="A911" s="4" t="s">
        <v>17</v>
      </c>
      <c r="B911" s="1" t="s">
        <v>2</v>
      </c>
      <c r="C911" s="15">
        <v>2018</v>
      </c>
      <c r="D911" s="7" t="s">
        <v>40</v>
      </c>
      <c r="E911" s="5">
        <v>83827.3</v>
      </c>
      <c r="F911" s="5">
        <v>195.69</v>
      </c>
      <c r="G911" s="5">
        <v>1176.9100000000001</v>
      </c>
      <c r="H911" s="5">
        <v>47.6</v>
      </c>
      <c r="I911" s="5">
        <v>31.73</v>
      </c>
    </row>
    <row r="912" spans="1:9" ht="26.25" x14ac:dyDescent="0.25">
      <c r="A912" s="2" t="s">
        <v>18</v>
      </c>
      <c r="B912" s="1" t="s">
        <v>2</v>
      </c>
      <c r="C912" s="14">
        <v>2012</v>
      </c>
      <c r="D912" s="7" t="s">
        <v>40</v>
      </c>
      <c r="E912" s="3">
        <v>174215.29</v>
      </c>
      <c r="F912" s="3">
        <v>406.69</v>
      </c>
      <c r="G912" s="3">
        <v>2440.83</v>
      </c>
      <c r="H912" s="3">
        <v>98.92</v>
      </c>
      <c r="I912" s="3">
        <v>65.95</v>
      </c>
    </row>
    <row r="913" spans="1:9" ht="26.25" x14ac:dyDescent="0.25">
      <c r="A913" s="4" t="s">
        <v>18</v>
      </c>
      <c r="B913" s="1" t="s">
        <v>2</v>
      </c>
      <c r="C913" s="15">
        <v>2013</v>
      </c>
      <c r="D913" s="7" t="s">
        <v>40</v>
      </c>
      <c r="E913" s="5">
        <v>164122.97</v>
      </c>
      <c r="F913" s="5">
        <v>383.13</v>
      </c>
      <c r="G913" s="5">
        <v>2298.15</v>
      </c>
      <c r="H913" s="5">
        <v>93.19</v>
      </c>
      <c r="I913" s="5">
        <v>62.13</v>
      </c>
    </row>
    <row r="914" spans="1:9" ht="26.25" x14ac:dyDescent="0.25">
      <c r="A914" s="2" t="s">
        <v>18</v>
      </c>
      <c r="B914" s="1" t="s">
        <v>2</v>
      </c>
      <c r="C914" s="14">
        <v>2014</v>
      </c>
      <c r="D914" s="7" t="s">
        <v>40</v>
      </c>
      <c r="E914" s="3">
        <v>175450.23</v>
      </c>
      <c r="F914" s="3">
        <v>409.57</v>
      </c>
      <c r="G914" s="3">
        <v>2457.73</v>
      </c>
      <c r="H914" s="3">
        <v>99.62</v>
      </c>
      <c r="I914" s="3">
        <v>66.42</v>
      </c>
    </row>
    <row r="915" spans="1:9" ht="26.25" x14ac:dyDescent="0.25">
      <c r="A915" s="4" t="s">
        <v>18</v>
      </c>
      <c r="B915" s="1" t="s">
        <v>2</v>
      </c>
      <c r="C915" s="15">
        <v>2015</v>
      </c>
      <c r="D915" s="7" t="s">
        <v>40</v>
      </c>
      <c r="E915" s="5">
        <v>177347.82</v>
      </c>
      <c r="F915" s="5">
        <v>414</v>
      </c>
      <c r="G915" s="5">
        <v>2482.7800000000002</v>
      </c>
      <c r="H915" s="5">
        <v>100.7</v>
      </c>
      <c r="I915" s="5">
        <v>67.13</v>
      </c>
    </row>
    <row r="916" spans="1:9" ht="26.25" x14ac:dyDescent="0.25">
      <c r="A916" s="2" t="s">
        <v>18</v>
      </c>
      <c r="B916" s="1" t="s">
        <v>2</v>
      </c>
      <c r="C916" s="14">
        <v>2016</v>
      </c>
      <c r="D916" s="7" t="s">
        <v>40</v>
      </c>
      <c r="E916" s="3">
        <v>169757.42</v>
      </c>
      <c r="F916" s="3">
        <v>396.28</v>
      </c>
      <c r="G916" s="3">
        <v>2376.8000000000002</v>
      </c>
      <c r="H916" s="3">
        <v>96.39</v>
      </c>
      <c r="I916" s="3">
        <v>64.260000000000005</v>
      </c>
    </row>
    <row r="917" spans="1:9" ht="26.25" x14ac:dyDescent="0.25">
      <c r="A917" s="4" t="s">
        <v>18</v>
      </c>
      <c r="B917" s="1" t="s">
        <v>2</v>
      </c>
      <c r="C917" s="15">
        <v>2017</v>
      </c>
      <c r="D917" s="7" t="s">
        <v>40</v>
      </c>
      <c r="E917" s="5">
        <v>203329.68</v>
      </c>
      <c r="F917" s="5">
        <v>474.65</v>
      </c>
      <c r="G917" s="5">
        <v>2849.18</v>
      </c>
      <c r="H917" s="5">
        <v>115.46</v>
      </c>
      <c r="I917" s="5">
        <v>76.97</v>
      </c>
    </row>
    <row r="918" spans="1:9" ht="26.25" x14ac:dyDescent="0.25">
      <c r="A918" s="2" t="s">
        <v>18</v>
      </c>
      <c r="B918" s="1" t="s">
        <v>2</v>
      </c>
      <c r="C918" s="14">
        <v>2018</v>
      </c>
      <c r="D918" s="7" t="s">
        <v>40</v>
      </c>
      <c r="E918" s="3">
        <v>196210.52</v>
      </c>
      <c r="F918" s="3">
        <v>458.03</v>
      </c>
      <c r="G918" s="3">
        <v>2748.96</v>
      </c>
      <c r="H918" s="3">
        <v>111.41</v>
      </c>
      <c r="I918" s="3">
        <v>74.28</v>
      </c>
    </row>
    <row r="919" spans="1:9" ht="26.25" x14ac:dyDescent="0.25">
      <c r="A919" s="4" t="s">
        <v>19</v>
      </c>
      <c r="B919" s="1" t="s">
        <v>2</v>
      </c>
      <c r="C919" s="15">
        <v>2012</v>
      </c>
      <c r="D919" s="7" t="s">
        <v>40</v>
      </c>
      <c r="E919" s="5">
        <v>0</v>
      </c>
      <c r="F919" s="5">
        <v>0</v>
      </c>
      <c r="G919" s="5">
        <v>0</v>
      </c>
      <c r="H919" s="5">
        <v>0</v>
      </c>
      <c r="I919" s="5">
        <v>0</v>
      </c>
    </row>
    <row r="920" spans="1:9" ht="26.25" x14ac:dyDescent="0.25">
      <c r="A920" s="2" t="s">
        <v>19</v>
      </c>
      <c r="B920" s="1" t="s">
        <v>2</v>
      </c>
      <c r="C920" s="14">
        <v>2013</v>
      </c>
      <c r="D920" s="7" t="s">
        <v>40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</row>
    <row r="921" spans="1:9" ht="26.25" x14ac:dyDescent="0.25">
      <c r="A921" s="4" t="s">
        <v>19</v>
      </c>
      <c r="B921" s="1" t="s">
        <v>2</v>
      </c>
      <c r="C921" s="15">
        <v>2014</v>
      </c>
      <c r="D921" s="7" t="s">
        <v>40</v>
      </c>
      <c r="E921" s="5">
        <v>0</v>
      </c>
      <c r="F921" s="5">
        <v>0</v>
      </c>
      <c r="G921" s="5">
        <v>0</v>
      </c>
      <c r="H921" s="5">
        <v>0</v>
      </c>
      <c r="I921" s="5">
        <v>0</v>
      </c>
    </row>
    <row r="922" spans="1:9" ht="26.25" x14ac:dyDescent="0.25">
      <c r="A922" s="2" t="s">
        <v>19</v>
      </c>
      <c r="B922" s="1" t="s">
        <v>2</v>
      </c>
      <c r="C922" s="14">
        <v>2015</v>
      </c>
      <c r="D922" s="7" t="s">
        <v>40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</row>
    <row r="923" spans="1:9" ht="26.25" x14ac:dyDescent="0.25">
      <c r="A923" s="4" t="s">
        <v>19</v>
      </c>
      <c r="B923" s="1" t="s">
        <v>2</v>
      </c>
      <c r="C923" s="15">
        <v>2016</v>
      </c>
      <c r="D923" s="7" t="s">
        <v>40</v>
      </c>
      <c r="E923" s="5">
        <v>0</v>
      </c>
      <c r="F923" s="5">
        <v>0</v>
      </c>
      <c r="G923" s="5">
        <v>0</v>
      </c>
      <c r="H923" s="5">
        <v>0</v>
      </c>
      <c r="I923" s="5">
        <v>0</v>
      </c>
    </row>
    <row r="924" spans="1:9" ht="26.25" x14ac:dyDescent="0.25">
      <c r="A924" s="2" t="s">
        <v>19</v>
      </c>
      <c r="B924" s="1" t="s">
        <v>2</v>
      </c>
      <c r="C924" s="14">
        <v>2017</v>
      </c>
      <c r="D924" s="7" t="s">
        <v>40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</row>
    <row r="925" spans="1:9" ht="26.25" x14ac:dyDescent="0.25">
      <c r="A925" s="4" t="s">
        <v>19</v>
      </c>
      <c r="B925" s="1" t="s">
        <v>2</v>
      </c>
      <c r="C925" s="15">
        <v>2018</v>
      </c>
      <c r="D925" s="7" t="s">
        <v>40</v>
      </c>
      <c r="E925" s="5">
        <v>0</v>
      </c>
      <c r="F925" s="5">
        <v>0</v>
      </c>
      <c r="G925" s="5">
        <v>0</v>
      </c>
      <c r="H925" s="5">
        <v>0</v>
      </c>
      <c r="I925" s="5">
        <v>0</v>
      </c>
    </row>
    <row r="926" spans="1:9" ht="26.25" x14ac:dyDescent="0.25">
      <c r="A926" s="2" t="s">
        <v>20</v>
      </c>
      <c r="B926" s="1" t="s">
        <v>2</v>
      </c>
      <c r="C926" s="14">
        <v>2012</v>
      </c>
      <c r="D926" s="7" t="s">
        <v>40</v>
      </c>
      <c r="E926" s="3">
        <v>6061.2</v>
      </c>
      <c r="F926" s="3">
        <v>14.15</v>
      </c>
      <c r="G926" s="3">
        <v>85.55</v>
      </c>
      <c r="H926" s="3">
        <v>8.0299999999999994</v>
      </c>
      <c r="I926" s="3">
        <v>2.29</v>
      </c>
    </row>
    <row r="927" spans="1:9" ht="26.25" x14ac:dyDescent="0.25">
      <c r="A927" s="4" t="s">
        <v>20</v>
      </c>
      <c r="B927" s="1" t="s">
        <v>2</v>
      </c>
      <c r="C927" s="15">
        <v>2013</v>
      </c>
      <c r="D927" s="7" t="s">
        <v>40</v>
      </c>
      <c r="E927" s="5">
        <v>6571.75</v>
      </c>
      <c r="F927" s="5">
        <v>15.34</v>
      </c>
      <c r="G927" s="5">
        <v>92.8</v>
      </c>
      <c r="H927" s="5">
        <v>8.7100000000000009</v>
      </c>
      <c r="I927" s="5">
        <v>2.4900000000000002</v>
      </c>
    </row>
    <row r="928" spans="1:9" ht="26.25" x14ac:dyDescent="0.25">
      <c r="A928" s="2" t="s">
        <v>20</v>
      </c>
      <c r="B928" s="1" t="s">
        <v>2</v>
      </c>
      <c r="C928" s="14">
        <v>2014</v>
      </c>
      <c r="D928" s="7" t="s">
        <v>40</v>
      </c>
      <c r="E928" s="3">
        <v>5770.25</v>
      </c>
      <c r="F928" s="3">
        <v>13.47</v>
      </c>
      <c r="G928" s="3">
        <v>81.47</v>
      </c>
      <c r="H928" s="3">
        <v>7.65</v>
      </c>
      <c r="I928" s="3">
        <v>2.1800000000000002</v>
      </c>
    </row>
    <row r="929" spans="1:9" ht="26.25" x14ac:dyDescent="0.25">
      <c r="A929" s="4" t="s">
        <v>20</v>
      </c>
      <c r="B929" s="1" t="s">
        <v>2</v>
      </c>
      <c r="C929" s="15">
        <v>2015</v>
      </c>
      <c r="D929" s="7" t="s">
        <v>40</v>
      </c>
      <c r="E929" s="5">
        <v>4988.28</v>
      </c>
      <c r="F929" s="5">
        <v>11.64</v>
      </c>
      <c r="G929" s="5">
        <v>70.36</v>
      </c>
      <c r="H929" s="5">
        <v>6.61</v>
      </c>
      <c r="I929" s="5">
        <v>1.89</v>
      </c>
    </row>
    <row r="930" spans="1:9" ht="26.25" x14ac:dyDescent="0.25">
      <c r="A930" s="2" t="s">
        <v>20</v>
      </c>
      <c r="B930" s="1" t="s">
        <v>2</v>
      </c>
      <c r="C930" s="14">
        <v>2016</v>
      </c>
      <c r="D930" s="7" t="s">
        <v>40</v>
      </c>
      <c r="E930" s="3">
        <v>3687.59</v>
      </c>
      <c r="F930" s="3">
        <v>8.61</v>
      </c>
      <c r="G930" s="3">
        <v>52.07</v>
      </c>
      <c r="H930" s="3">
        <v>4.8899999999999997</v>
      </c>
      <c r="I930" s="3">
        <v>1.4</v>
      </c>
    </row>
    <row r="931" spans="1:9" ht="26.25" x14ac:dyDescent="0.25">
      <c r="A931" s="4" t="s">
        <v>20</v>
      </c>
      <c r="B931" s="1" t="s">
        <v>2</v>
      </c>
      <c r="C931" s="15">
        <v>2017</v>
      </c>
      <c r="D931" s="7" t="s">
        <v>40</v>
      </c>
      <c r="E931" s="5">
        <v>5284.3</v>
      </c>
      <c r="F931" s="5">
        <v>12.34</v>
      </c>
      <c r="G931" s="5">
        <v>74.569999999999993</v>
      </c>
      <c r="H931" s="5">
        <v>7</v>
      </c>
      <c r="I931" s="5">
        <v>2</v>
      </c>
    </row>
    <row r="932" spans="1:9" ht="26.25" x14ac:dyDescent="0.25">
      <c r="A932" s="2" t="s">
        <v>20</v>
      </c>
      <c r="B932" s="1" t="s">
        <v>2</v>
      </c>
      <c r="C932" s="14">
        <v>2018</v>
      </c>
      <c r="D932" s="7" t="s">
        <v>40</v>
      </c>
      <c r="E932" s="3">
        <v>5480.41</v>
      </c>
      <c r="F932" s="3">
        <v>12.79</v>
      </c>
      <c r="G932" s="3">
        <v>77.03</v>
      </c>
      <c r="H932" s="3">
        <v>7.26</v>
      </c>
      <c r="I932" s="3">
        <v>2.0699999999999998</v>
      </c>
    </row>
    <row r="933" spans="1:9" ht="26.25" x14ac:dyDescent="0.25">
      <c r="A933" s="4" t="s">
        <v>21</v>
      </c>
      <c r="B933" s="1" t="s">
        <v>2</v>
      </c>
      <c r="C933" s="15">
        <v>2012</v>
      </c>
      <c r="D933" s="7" t="s">
        <v>40</v>
      </c>
      <c r="E933" s="5">
        <v>128046.86</v>
      </c>
      <c r="F933" s="5">
        <v>298.91000000000003</v>
      </c>
      <c r="G933" s="5">
        <v>1805.99</v>
      </c>
      <c r="H933" s="5">
        <v>72.709999999999994</v>
      </c>
      <c r="I933" s="5">
        <v>48.47</v>
      </c>
    </row>
    <row r="934" spans="1:9" ht="26.25" x14ac:dyDescent="0.25">
      <c r="A934" s="2" t="s">
        <v>21</v>
      </c>
      <c r="B934" s="1" t="s">
        <v>2</v>
      </c>
      <c r="C934" s="14">
        <v>2013</v>
      </c>
      <c r="D934" s="7" t="s">
        <v>40</v>
      </c>
      <c r="E934" s="3">
        <v>123263.67999999999</v>
      </c>
      <c r="F934" s="3">
        <v>287.74</v>
      </c>
      <c r="G934" s="3">
        <v>1738.23</v>
      </c>
      <c r="H934" s="3">
        <v>69.989999999999995</v>
      </c>
      <c r="I934" s="3">
        <v>46.66</v>
      </c>
    </row>
    <row r="935" spans="1:9" ht="26.25" x14ac:dyDescent="0.25">
      <c r="A935" s="4" t="s">
        <v>21</v>
      </c>
      <c r="B935" s="1" t="s">
        <v>2</v>
      </c>
      <c r="C935" s="15">
        <v>2014</v>
      </c>
      <c r="D935" s="7" t="s">
        <v>40</v>
      </c>
      <c r="E935" s="5">
        <v>138132.19</v>
      </c>
      <c r="F935" s="5">
        <v>322.45</v>
      </c>
      <c r="G935" s="5">
        <v>1947.72</v>
      </c>
      <c r="H935" s="5">
        <v>78.430000000000007</v>
      </c>
      <c r="I935" s="5">
        <v>52.29</v>
      </c>
    </row>
    <row r="936" spans="1:9" ht="26.25" x14ac:dyDescent="0.25">
      <c r="A936" s="2" t="s">
        <v>21</v>
      </c>
      <c r="B936" s="1" t="s">
        <v>2</v>
      </c>
      <c r="C936" s="14">
        <v>2015</v>
      </c>
      <c r="D936" s="7" t="s">
        <v>40</v>
      </c>
      <c r="E936" s="3">
        <v>160129.5</v>
      </c>
      <c r="F936" s="3">
        <v>373.8</v>
      </c>
      <c r="G936" s="3">
        <v>2259.15</v>
      </c>
      <c r="H936" s="3">
        <v>90.93</v>
      </c>
      <c r="I936" s="3">
        <v>60.62</v>
      </c>
    </row>
    <row r="937" spans="1:9" ht="26.25" x14ac:dyDescent="0.25">
      <c r="A937" s="4" t="s">
        <v>21</v>
      </c>
      <c r="B937" s="1" t="s">
        <v>2</v>
      </c>
      <c r="C937" s="15">
        <v>2016</v>
      </c>
      <c r="D937" s="7" t="s">
        <v>40</v>
      </c>
      <c r="E937" s="5">
        <v>160666.54999999999</v>
      </c>
      <c r="F937" s="5">
        <v>375.06</v>
      </c>
      <c r="G937" s="5">
        <v>2267.63</v>
      </c>
      <c r="H937" s="5">
        <v>91.23</v>
      </c>
      <c r="I937" s="5">
        <v>60.82</v>
      </c>
    </row>
    <row r="938" spans="1:9" ht="26.25" x14ac:dyDescent="0.25">
      <c r="A938" s="2" t="s">
        <v>21</v>
      </c>
      <c r="B938" s="1" t="s">
        <v>2</v>
      </c>
      <c r="C938" s="14">
        <v>2017</v>
      </c>
      <c r="D938" s="7" t="s">
        <v>40</v>
      </c>
      <c r="E938" s="3">
        <v>161775.81</v>
      </c>
      <c r="F938" s="3">
        <v>377.65</v>
      </c>
      <c r="G938" s="3">
        <v>2282.81</v>
      </c>
      <c r="H938" s="3">
        <v>91.86</v>
      </c>
      <c r="I938" s="3">
        <v>61.24</v>
      </c>
    </row>
    <row r="939" spans="1:9" ht="26.25" x14ac:dyDescent="0.25">
      <c r="A939" s="4" t="s">
        <v>21</v>
      </c>
      <c r="B939" s="1" t="s">
        <v>2</v>
      </c>
      <c r="C939" s="15">
        <v>2018</v>
      </c>
      <c r="D939" s="7" t="s">
        <v>40</v>
      </c>
      <c r="E939" s="5">
        <v>168086.32</v>
      </c>
      <c r="F939" s="5">
        <v>392.38</v>
      </c>
      <c r="G939" s="5">
        <v>2371.91</v>
      </c>
      <c r="H939" s="5">
        <v>95.44</v>
      </c>
      <c r="I939" s="5">
        <v>63.63</v>
      </c>
    </row>
    <row r="940" spans="1:9" x14ac:dyDescent="0.25">
      <c r="A940" s="2" t="s">
        <v>22</v>
      </c>
      <c r="B940" s="1" t="s">
        <v>2</v>
      </c>
      <c r="C940" s="14">
        <v>2012</v>
      </c>
      <c r="D940" s="7" t="s">
        <v>40</v>
      </c>
      <c r="E940" s="3">
        <v>732.31</v>
      </c>
      <c r="F940" s="3">
        <v>1.71</v>
      </c>
      <c r="G940" s="3">
        <v>10.33</v>
      </c>
      <c r="H940" s="3">
        <v>0.42</v>
      </c>
      <c r="I940" s="3">
        <v>0.28000000000000003</v>
      </c>
    </row>
    <row r="941" spans="1:9" x14ac:dyDescent="0.25">
      <c r="A941" s="4" t="s">
        <v>22</v>
      </c>
      <c r="B941" s="1" t="s">
        <v>2</v>
      </c>
      <c r="C941" s="15">
        <v>2013</v>
      </c>
      <c r="D941" s="7" t="s">
        <v>40</v>
      </c>
      <c r="E941" s="5">
        <v>589.72</v>
      </c>
      <c r="F941" s="5">
        <v>1.38</v>
      </c>
      <c r="G941" s="5">
        <v>8.32</v>
      </c>
      <c r="H941" s="5">
        <v>0.33</v>
      </c>
      <c r="I941" s="5">
        <v>0.22</v>
      </c>
    </row>
    <row r="942" spans="1:9" x14ac:dyDescent="0.25">
      <c r="A942" s="2" t="s">
        <v>22</v>
      </c>
      <c r="B942" s="1" t="s">
        <v>2</v>
      </c>
      <c r="C942" s="14">
        <v>2014</v>
      </c>
      <c r="D942" s="7" t="s">
        <v>40</v>
      </c>
      <c r="E942" s="3">
        <v>759.42</v>
      </c>
      <c r="F942" s="3">
        <v>1.77</v>
      </c>
      <c r="G942" s="3">
        <v>10.72</v>
      </c>
      <c r="H942" s="3">
        <v>0.43</v>
      </c>
      <c r="I942" s="3">
        <v>0.28999999999999998</v>
      </c>
    </row>
    <row r="943" spans="1:9" x14ac:dyDescent="0.25">
      <c r="A943" s="4" t="s">
        <v>22</v>
      </c>
      <c r="B943" s="1" t="s">
        <v>2</v>
      </c>
      <c r="C943" s="15">
        <v>2015</v>
      </c>
      <c r="D943" s="7" t="s">
        <v>40</v>
      </c>
      <c r="E943" s="5">
        <v>568.96</v>
      </c>
      <c r="F943" s="5">
        <v>1.33</v>
      </c>
      <c r="G943" s="5">
        <v>8.0299999999999994</v>
      </c>
      <c r="H943" s="5">
        <v>0.32</v>
      </c>
      <c r="I943" s="5">
        <v>0.22</v>
      </c>
    </row>
    <row r="944" spans="1:9" x14ac:dyDescent="0.25">
      <c r="A944" s="2" t="s">
        <v>22</v>
      </c>
      <c r="B944" s="1" t="s">
        <v>2</v>
      </c>
      <c r="C944" s="14">
        <v>2016</v>
      </c>
      <c r="D944" s="7" t="s">
        <v>40</v>
      </c>
      <c r="E944" s="3">
        <v>906.73</v>
      </c>
      <c r="F944" s="3">
        <v>2.12</v>
      </c>
      <c r="G944" s="3">
        <v>12.78</v>
      </c>
      <c r="H944" s="3">
        <v>0.51</v>
      </c>
      <c r="I944" s="3">
        <v>0.34</v>
      </c>
    </row>
    <row r="945" spans="1:9" x14ac:dyDescent="0.25">
      <c r="A945" s="4" t="s">
        <v>22</v>
      </c>
      <c r="B945" s="1" t="s">
        <v>2</v>
      </c>
      <c r="C945" s="15">
        <v>2017</v>
      </c>
      <c r="D945" s="7" t="s">
        <v>40</v>
      </c>
      <c r="E945" s="5">
        <v>910.01</v>
      </c>
      <c r="F945" s="5">
        <v>2.12</v>
      </c>
      <c r="G945" s="5">
        <v>12.83</v>
      </c>
      <c r="H945" s="5">
        <v>0.52</v>
      </c>
      <c r="I945" s="5">
        <v>0.34</v>
      </c>
    </row>
    <row r="946" spans="1:9" x14ac:dyDescent="0.25">
      <c r="A946" s="2" t="s">
        <v>22</v>
      </c>
      <c r="B946" s="1" t="s">
        <v>2</v>
      </c>
      <c r="C946" s="14">
        <v>2018</v>
      </c>
      <c r="D946" s="7" t="s">
        <v>40</v>
      </c>
      <c r="E946" s="3">
        <v>1183.1400000000001</v>
      </c>
      <c r="F946" s="3">
        <v>2.76</v>
      </c>
      <c r="G946" s="3">
        <v>16.71</v>
      </c>
      <c r="H946" s="3">
        <v>0.67</v>
      </c>
      <c r="I946" s="3">
        <v>0.45</v>
      </c>
    </row>
    <row r="947" spans="1:9" ht="26.25" x14ac:dyDescent="0.25">
      <c r="A947" s="2" t="s">
        <v>8</v>
      </c>
      <c r="B947" s="1" t="s">
        <v>3</v>
      </c>
      <c r="C947" s="14">
        <v>2012</v>
      </c>
      <c r="D947" s="7" t="s">
        <v>40</v>
      </c>
      <c r="E947" s="3">
        <v>19740.66</v>
      </c>
      <c r="F947" s="3">
        <v>46.08</v>
      </c>
      <c r="G947" s="3">
        <v>313.2</v>
      </c>
      <c r="H947" s="3">
        <v>26.15</v>
      </c>
      <c r="I947" s="3">
        <v>7.47</v>
      </c>
    </row>
    <row r="948" spans="1:9" ht="26.25" x14ac:dyDescent="0.25">
      <c r="A948" s="4" t="s">
        <v>8</v>
      </c>
      <c r="B948" s="1" t="s">
        <v>3</v>
      </c>
      <c r="C948" s="15">
        <v>2013</v>
      </c>
      <c r="D948" s="7" t="s">
        <v>40</v>
      </c>
      <c r="E948" s="5">
        <v>18815.13</v>
      </c>
      <c r="F948" s="5">
        <v>43.92</v>
      </c>
      <c r="G948" s="5">
        <v>291.32</v>
      </c>
      <c r="H948" s="5">
        <v>24.93</v>
      </c>
      <c r="I948" s="5">
        <v>7.12</v>
      </c>
    </row>
    <row r="949" spans="1:9" ht="26.25" x14ac:dyDescent="0.25">
      <c r="A949" s="2" t="s">
        <v>8</v>
      </c>
      <c r="B949" s="1" t="s">
        <v>3</v>
      </c>
      <c r="C949" s="14">
        <v>2014</v>
      </c>
      <c r="D949" s="7" t="s">
        <v>40</v>
      </c>
      <c r="E949" s="3">
        <v>17786.009999999998</v>
      </c>
      <c r="F949" s="3">
        <v>41.52</v>
      </c>
      <c r="G949" s="3">
        <v>281.32</v>
      </c>
      <c r="H949" s="3">
        <v>23.57</v>
      </c>
      <c r="I949" s="3">
        <v>6.73</v>
      </c>
    </row>
    <row r="950" spans="1:9" ht="26.25" x14ac:dyDescent="0.25">
      <c r="A950" s="4" t="s">
        <v>8</v>
      </c>
      <c r="B950" s="1" t="s">
        <v>3</v>
      </c>
      <c r="C950" s="15">
        <v>2015</v>
      </c>
      <c r="D950" s="7" t="s">
        <v>40</v>
      </c>
      <c r="E950" s="5">
        <v>25788.23</v>
      </c>
      <c r="F950" s="5">
        <v>59.66</v>
      </c>
      <c r="G950" s="5">
        <v>397.28</v>
      </c>
      <c r="H950" s="5">
        <v>34.17</v>
      </c>
      <c r="I950" s="5">
        <v>9.81</v>
      </c>
    </row>
    <row r="951" spans="1:9" ht="26.25" x14ac:dyDescent="0.25">
      <c r="A951" s="2" t="s">
        <v>8</v>
      </c>
      <c r="B951" s="1" t="s">
        <v>3</v>
      </c>
      <c r="C951" s="14">
        <v>2016</v>
      </c>
      <c r="D951" s="7" t="s">
        <v>40</v>
      </c>
      <c r="E951" s="3">
        <v>32885.81</v>
      </c>
      <c r="F951" s="3">
        <v>66.510000000000005</v>
      </c>
      <c r="G951" s="3">
        <v>437.14</v>
      </c>
      <c r="H951" s="3">
        <v>43.57</v>
      </c>
      <c r="I951" s="3">
        <v>13.44</v>
      </c>
    </row>
    <row r="952" spans="1:9" ht="26.25" x14ac:dyDescent="0.25">
      <c r="A952" s="4" t="s">
        <v>8</v>
      </c>
      <c r="B952" s="1" t="s">
        <v>3</v>
      </c>
      <c r="C952" s="15">
        <v>2017</v>
      </c>
      <c r="D952" s="7" t="s">
        <v>40</v>
      </c>
      <c r="E952" s="5">
        <v>29703.19</v>
      </c>
      <c r="F952" s="5">
        <v>60.01</v>
      </c>
      <c r="G952" s="5">
        <v>395.67</v>
      </c>
      <c r="H952" s="5">
        <v>39.35</v>
      </c>
      <c r="I952" s="5">
        <v>12.15</v>
      </c>
    </row>
    <row r="953" spans="1:9" ht="26.25" x14ac:dyDescent="0.25">
      <c r="A953" s="2" t="s">
        <v>8</v>
      </c>
      <c r="B953" s="1" t="s">
        <v>3</v>
      </c>
      <c r="C953" s="14">
        <v>2018</v>
      </c>
      <c r="D953" s="7" t="s">
        <v>40</v>
      </c>
      <c r="E953" s="3">
        <v>26313.18</v>
      </c>
      <c r="F953" s="3">
        <v>53.45</v>
      </c>
      <c r="G953" s="3">
        <v>353.43</v>
      </c>
      <c r="H953" s="3">
        <v>34.86</v>
      </c>
      <c r="I953" s="3">
        <v>10.73</v>
      </c>
    </row>
    <row r="954" spans="1:9" x14ac:dyDescent="0.25">
      <c r="A954" s="4" t="s">
        <v>9</v>
      </c>
      <c r="B954" s="1" t="s">
        <v>3</v>
      </c>
      <c r="C954" s="15">
        <v>2012</v>
      </c>
      <c r="D954" s="7" t="s">
        <v>40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</row>
    <row r="955" spans="1:9" x14ac:dyDescent="0.25">
      <c r="A955" s="2" t="s">
        <v>9</v>
      </c>
      <c r="B955" s="1" t="s">
        <v>3</v>
      </c>
      <c r="C955" s="14">
        <v>2013</v>
      </c>
      <c r="D955" s="7" t="s">
        <v>40</v>
      </c>
      <c r="E955" s="3">
        <v>150.13999999999999</v>
      </c>
      <c r="F955" s="3">
        <v>0.35</v>
      </c>
      <c r="G955" s="3">
        <v>2.4500000000000002</v>
      </c>
      <c r="H955" s="3">
        <v>0.2</v>
      </c>
      <c r="I955" s="3">
        <v>0.06</v>
      </c>
    </row>
    <row r="956" spans="1:9" x14ac:dyDescent="0.25">
      <c r="A956" s="4" t="s">
        <v>9</v>
      </c>
      <c r="B956" s="1" t="s">
        <v>3</v>
      </c>
      <c r="C956" s="15">
        <v>2014</v>
      </c>
      <c r="D956" s="7" t="s">
        <v>40</v>
      </c>
      <c r="E956" s="5">
        <v>0</v>
      </c>
      <c r="F956" s="5">
        <v>0</v>
      </c>
      <c r="G956" s="5">
        <v>0</v>
      </c>
      <c r="H956" s="5">
        <v>0</v>
      </c>
      <c r="I956" s="5">
        <v>0</v>
      </c>
    </row>
    <row r="957" spans="1:9" x14ac:dyDescent="0.25">
      <c r="A957" s="2" t="s">
        <v>9</v>
      </c>
      <c r="B957" s="1" t="s">
        <v>3</v>
      </c>
      <c r="C957" s="14">
        <v>2015</v>
      </c>
      <c r="D957" s="7" t="s">
        <v>40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</row>
    <row r="958" spans="1:9" x14ac:dyDescent="0.25">
      <c r="A958" s="4" t="s">
        <v>9</v>
      </c>
      <c r="B958" s="1" t="s">
        <v>3</v>
      </c>
      <c r="C958" s="15">
        <v>2016</v>
      </c>
      <c r="D958" s="7" t="s">
        <v>40</v>
      </c>
      <c r="E958" s="5">
        <v>0</v>
      </c>
      <c r="F958" s="5">
        <v>0</v>
      </c>
      <c r="G958" s="5">
        <v>0</v>
      </c>
      <c r="H958" s="5">
        <v>0</v>
      </c>
      <c r="I958" s="5">
        <v>0</v>
      </c>
    </row>
    <row r="959" spans="1:9" x14ac:dyDescent="0.25">
      <c r="A959" s="2" t="s">
        <v>9</v>
      </c>
      <c r="B959" s="1" t="s">
        <v>3</v>
      </c>
      <c r="C959" s="14">
        <v>2017</v>
      </c>
      <c r="D959" s="7" t="s">
        <v>40</v>
      </c>
      <c r="E959" s="3">
        <v>142.53</v>
      </c>
      <c r="F959" s="3">
        <v>0.3</v>
      </c>
      <c r="G959" s="3">
        <v>2.04</v>
      </c>
      <c r="H959" s="3">
        <v>0.19</v>
      </c>
      <c r="I959" s="3">
        <v>0.06</v>
      </c>
    </row>
    <row r="960" spans="1:9" x14ac:dyDescent="0.25">
      <c r="A960" s="4" t="s">
        <v>9</v>
      </c>
      <c r="B960" s="1" t="s">
        <v>3</v>
      </c>
      <c r="C960" s="15">
        <v>2018</v>
      </c>
      <c r="D960" s="7" t="s">
        <v>40</v>
      </c>
      <c r="E960" s="5">
        <v>247.88</v>
      </c>
      <c r="F960" s="5">
        <v>0.54</v>
      </c>
      <c r="G960" s="5">
        <v>3.72</v>
      </c>
      <c r="H960" s="5">
        <v>0.33</v>
      </c>
      <c r="I960" s="5">
        <v>0.1</v>
      </c>
    </row>
    <row r="961" spans="1:9" x14ac:dyDescent="0.25">
      <c r="A961" s="2" t="s">
        <v>10</v>
      </c>
      <c r="B961" s="1" t="s">
        <v>3</v>
      </c>
      <c r="C961" s="14">
        <v>2012</v>
      </c>
      <c r="D961" s="7" t="s">
        <v>40</v>
      </c>
      <c r="E961" s="3">
        <v>14356.74</v>
      </c>
      <c r="F961" s="3">
        <v>33.51</v>
      </c>
      <c r="G961" s="3">
        <v>228.89</v>
      </c>
      <c r="H961" s="3">
        <v>19.02</v>
      </c>
      <c r="I961" s="3">
        <v>5.43</v>
      </c>
    </row>
    <row r="962" spans="1:9" x14ac:dyDescent="0.25">
      <c r="A962" s="4" t="s">
        <v>10</v>
      </c>
      <c r="B962" s="1" t="s">
        <v>3</v>
      </c>
      <c r="C962" s="15">
        <v>2013</v>
      </c>
      <c r="D962" s="7" t="s">
        <v>40</v>
      </c>
      <c r="E962" s="5">
        <v>16035.86</v>
      </c>
      <c r="F962" s="5">
        <v>37.43</v>
      </c>
      <c r="G962" s="5">
        <v>255.3</v>
      </c>
      <c r="H962" s="5">
        <v>21.25</v>
      </c>
      <c r="I962" s="5">
        <v>6.07</v>
      </c>
    </row>
    <row r="963" spans="1:9" x14ac:dyDescent="0.25">
      <c r="A963" s="2" t="s">
        <v>10</v>
      </c>
      <c r="B963" s="1" t="s">
        <v>3</v>
      </c>
      <c r="C963" s="14">
        <v>2014</v>
      </c>
      <c r="D963" s="7" t="s">
        <v>40</v>
      </c>
      <c r="E963" s="3">
        <v>14777.22</v>
      </c>
      <c r="F963" s="3">
        <v>34.5</v>
      </c>
      <c r="G963" s="3">
        <v>234.84</v>
      </c>
      <c r="H963" s="3">
        <v>19.579999999999998</v>
      </c>
      <c r="I963" s="3">
        <v>5.59</v>
      </c>
    </row>
    <row r="964" spans="1:9" x14ac:dyDescent="0.25">
      <c r="A964" s="4" t="s">
        <v>10</v>
      </c>
      <c r="B964" s="1" t="s">
        <v>3</v>
      </c>
      <c r="C964" s="15">
        <v>2015</v>
      </c>
      <c r="D964" s="7" t="s">
        <v>40</v>
      </c>
      <c r="E964" s="5">
        <v>12411.12</v>
      </c>
      <c r="F964" s="5">
        <v>28.91</v>
      </c>
      <c r="G964" s="5">
        <v>194.28</v>
      </c>
      <c r="H964" s="5">
        <v>16.440000000000001</v>
      </c>
      <c r="I964" s="5">
        <v>4.7</v>
      </c>
    </row>
    <row r="965" spans="1:9" x14ac:dyDescent="0.25">
      <c r="A965" s="2" t="s">
        <v>10</v>
      </c>
      <c r="B965" s="1" t="s">
        <v>3</v>
      </c>
      <c r="C965" s="14">
        <v>2016</v>
      </c>
      <c r="D965" s="7" t="s">
        <v>40</v>
      </c>
      <c r="E965" s="3">
        <v>16830.37</v>
      </c>
      <c r="F965" s="3">
        <v>38.33</v>
      </c>
      <c r="G965" s="3">
        <v>259.22000000000003</v>
      </c>
      <c r="H965" s="3">
        <v>22.3</v>
      </c>
      <c r="I965" s="3">
        <v>6.46</v>
      </c>
    </row>
    <row r="966" spans="1:9" x14ac:dyDescent="0.25">
      <c r="A966" s="4" t="s">
        <v>10</v>
      </c>
      <c r="B966" s="1" t="s">
        <v>3</v>
      </c>
      <c r="C966" s="15">
        <v>2017</v>
      </c>
      <c r="D966" s="7" t="s">
        <v>40</v>
      </c>
      <c r="E966" s="5">
        <v>17871.919999999998</v>
      </c>
      <c r="F966" s="5">
        <v>40.840000000000003</v>
      </c>
      <c r="G966" s="5">
        <v>272.27</v>
      </c>
      <c r="H966" s="5">
        <v>23.68</v>
      </c>
      <c r="I966" s="5">
        <v>6.85</v>
      </c>
    </row>
    <row r="967" spans="1:9" x14ac:dyDescent="0.25">
      <c r="A967" s="2" t="s">
        <v>10</v>
      </c>
      <c r="B967" s="1" t="s">
        <v>3</v>
      </c>
      <c r="C967" s="14">
        <v>2018</v>
      </c>
      <c r="D967" s="7" t="s">
        <v>40</v>
      </c>
      <c r="E967" s="3">
        <v>15176.08</v>
      </c>
      <c r="F967" s="3">
        <v>34.67</v>
      </c>
      <c r="G967" s="3">
        <v>231.21</v>
      </c>
      <c r="H967" s="3">
        <v>20.11</v>
      </c>
      <c r="I967" s="3">
        <v>5.82</v>
      </c>
    </row>
    <row r="968" spans="1:9" ht="26.25" x14ac:dyDescent="0.25">
      <c r="A968" s="4" t="s">
        <v>11</v>
      </c>
      <c r="B968" s="1" t="s">
        <v>3</v>
      </c>
      <c r="C968" s="15">
        <v>2012</v>
      </c>
      <c r="D968" s="7" t="s">
        <v>40</v>
      </c>
      <c r="E968" s="5">
        <v>22918.55</v>
      </c>
      <c r="F968" s="5">
        <v>53.5</v>
      </c>
      <c r="G968" s="5">
        <v>373.72</v>
      </c>
      <c r="H968" s="5">
        <v>30.37</v>
      </c>
      <c r="I968" s="5">
        <v>8.68</v>
      </c>
    </row>
    <row r="969" spans="1:9" ht="26.25" x14ac:dyDescent="0.25">
      <c r="A969" s="2" t="s">
        <v>11</v>
      </c>
      <c r="B969" s="1" t="s">
        <v>3</v>
      </c>
      <c r="C969" s="14">
        <v>2013</v>
      </c>
      <c r="D969" s="7" t="s">
        <v>40</v>
      </c>
      <c r="E969" s="3">
        <v>25353.15</v>
      </c>
      <c r="F969" s="3">
        <v>59.18</v>
      </c>
      <c r="G969" s="3">
        <v>410.79</v>
      </c>
      <c r="H969" s="3">
        <v>33.590000000000003</v>
      </c>
      <c r="I969" s="3">
        <v>9.6</v>
      </c>
    </row>
    <row r="970" spans="1:9" ht="26.25" x14ac:dyDescent="0.25">
      <c r="A970" s="4" t="s">
        <v>11</v>
      </c>
      <c r="B970" s="1" t="s">
        <v>3</v>
      </c>
      <c r="C970" s="15">
        <v>2014</v>
      </c>
      <c r="D970" s="7" t="s">
        <v>40</v>
      </c>
      <c r="E970" s="5">
        <v>29243.200000000001</v>
      </c>
      <c r="F970" s="5">
        <v>68.260000000000005</v>
      </c>
      <c r="G970" s="5">
        <v>474.57</v>
      </c>
      <c r="H970" s="5">
        <v>38.74</v>
      </c>
      <c r="I970" s="5">
        <v>11.07</v>
      </c>
    </row>
    <row r="971" spans="1:9" ht="26.25" x14ac:dyDescent="0.25">
      <c r="A971" s="2" t="s">
        <v>11</v>
      </c>
      <c r="B971" s="1" t="s">
        <v>3</v>
      </c>
      <c r="C971" s="14">
        <v>2015</v>
      </c>
      <c r="D971" s="7" t="s">
        <v>40</v>
      </c>
      <c r="E971" s="3">
        <v>30964.54</v>
      </c>
      <c r="F971" s="3">
        <v>72.14</v>
      </c>
      <c r="G971" s="3">
        <v>500.83</v>
      </c>
      <c r="H971" s="3">
        <v>41.03</v>
      </c>
      <c r="I971" s="3">
        <v>11.74</v>
      </c>
    </row>
    <row r="972" spans="1:9" ht="26.25" x14ac:dyDescent="0.25">
      <c r="A972" s="4" t="s">
        <v>11</v>
      </c>
      <c r="B972" s="1" t="s">
        <v>3</v>
      </c>
      <c r="C972" s="15">
        <v>2016</v>
      </c>
      <c r="D972" s="7" t="s">
        <v>40</v>
      </c>
      <c r="E972" s="5">
        <v>40582.01</v>
      </c>
      <c r="F972" s="5">
        <v>91.2</v>
      </c>
      <c r="G972" s="5">
        <v>631.62</v>
      </c>
      <c r="H972" s="5">
        <v>53.77</v>
      </c>
      <c r="I972" s="5">
        <v>15.7</v>
      </c>
    </row>
    <row r="973" spans="1:9" ht="26.25" x14ac:dyDescent="0.25">
      <c r="A973" s="2" t="s">
        <v>11</v>
      </c>
      <c r="B973" s="1" t="s">
        <v>3</v>
      </c>
      <c r="C973" s="14">
        <v>2017</v>
      </c>
      <c r="D973" s="7" t="s">
        <v>40</v>
      </c>
      <c r="E973" s="3">
        <v>38179.86</v>
      </c>
      <c r="F973" s="3">
        <v>85.43</v>
      </c>
      <c r="G973" s="3">
        <v>589.87</v>
      </c>
      <c r="H973" s="3">
        <v>50.59</v>
      </c>
      <c r="I973" s="3">
        <v>14.81</v>
      </c>
    </row>
    <row r="974" spans="1:9" ht="26.25" x14ac:dyDescent="0.25">
      <c r="A974" s="4" t="s">
        <v>11</v>
      </c>
      <c r="B974" s="1" t="s">
        <v>3</v>
      </c>
      <c r="C974" s="15">
        <v>2018</v>
      </c>
      <c r="D974" s="7" t="s">
        <v>40</v>
      </c>
      <c r="E974" s="5">
        <v>39429.589999999997</v>
      </c>
      <c r="F974" s="5">
        <v>88.26</v>
      </c>
      <c r="G974" s="5">
        <v>609.13</v>
      </c>
      <c r="H974" s="5">
        <v>52.24</v>
      </c>
      <c r="I974" s="5">
        <v>15.29</v>
      </c>
    </row>
    <row r="975" spans="1:9" ht="26.25" x14ac:dyDescent="0.25">
      <c r="A975" s="2" t="s">
        <v>12</v>
      </c>
      <c r="B975" s="1" t="s">
        <v>3</v>
      </c>
      <c r="C975" s="14">
        <v>2012</v>
      </c>
      <c r="D975" s="7" t="s">
        <v>40</v>
      </c>
      <c r="E975" s="3">
        <v>9792.0300000000007</v>
      </c>
      <c r="F975" s="3">
        <v>22.86</v>
      </c>
      <c r="G975" s="3">
        <v>158.19999999999999</v>
      </c>
      <c r="H975" s="3">
        <v>12.97</v>
      </c>
      <c r="I975" s="3">
        <v>3.71</v>
      </c>
    </row>
    <row r="976" spans="1:9" ht="26.25" x14ac:dyDescent="0.25">
      <c r="A976" s="4" t="s">
        <v>12</v>
      </c>
      <c r="B976" s="1" t="s">
        <v>3</v>
      </c>
      <c r="C976" s="15">
        <v>2013</v>
      </c>
      <c r="D976" s="7" t="s">
        <v>40</v>
      </c>
      <c r="E976" s="5">
        <v>18091.04</v>
      </c>
      <c r="F976" s="5">
        <v>42.23</v>
      </c>
      <c r="G976" s="5">
        <v>291.64999999999998</v>
      </c>
      <c r="H976" s="5">
        <v>23.97</v>
      </c>
      <c r="I976" s="5">
        <v>6.85</v>
      </c>
    </row>
    <row r="977" spans="1:9" ht="26.25" x14ac:dyDescent="0.25">
      <c r="A977" s="2" t="s">
        <v>12</v>
      </c>
      <c r="B977" s="1" t="s">
        <v>3</v>
      </c>
      <c r="C977" s="14">
        <v>2014</v>
      </c>
      <c r="D977" s="7" t="s">
        <v>40</v>
      </c>
      <c r="E977" s="3">
        <v>20869.32</v>
      </c>
      <c r="F977" s="3">
        <v>48.72</v>
      </c>
      <c r="G977" s="3">
        <v>336.39</v>
      </c>
      <c r="H977" s="3">
        <v>27.65</v>
      </c>
      <c r="I977" s="3">
        <v>7.9</v>
      </c>
    </row>
    <row r="978" spans="1:9" ht="26.25" x14ac:dyDescent="0.25">
      <c r="A978" s="4" t="s">
        <v>12</v>
      </c>
      <c r="B978" s="1" t="s">
        <v>3</v>
      </c>
      <c r="C978" s="15">
        <v>2015</v>
      </c>
      <c r="D978" s="7" t="s">
        <v>40</v>
      </c>
      <c r="E978" s="5">
        <v>23484.240000000002</v>
      </c>
      <c r="F978" s="5">
        <v>54.47</v>
      </c>
      <c r="G978" s="5">
        <v>376.96</v>
      </c>
      <c r="H978" s="5">
        <v>31.11</v>
      </c>
      <c r="I978" s="5">
        <v>8.92</v>
      </c>
    </row>
    <row r="979" spans="1:9" ht="26.25" x14ac:dyDescent="0.25">
      <c r="A979" s="2" t="s">
        <v>12</v>
      </c>
      <c r="B979" s="1" t="s">
        <v>3</v>
      </c>
      <c r="C979" s="14">
        <v>2016</v>
      </c>
      <c r="D979" s="7" t="s">
        <v>40</v>
      </c>
      <c r="E979" s="3">
        <v>24581.79</v>
      </c>
      <c r="F979" s="3">
        <v>51.52</v>
      </c>
      <c r="G979" s="3">
        <v>352.99</v>
      </c>
      <c r="H979" s="3">
        <v>32.57</v>
      </c>
      <c r="I979" s="3">
        <v>9.8699999999999992</v>
      </c>
    </row>
    <row r="980" spans="1:9" ht="26.25" x14ac:dyDescent="0.25">
      <c r="A980" s="4" t="s">
        <v>12</v>
      </c>
      <c r="B980" s="1" t="s">
        <v>3</v>
      </c>
      <c r="C980" s="15">
        <v>2017</v>
      </c>
      <c r="D980" s="7" t="s">
        <v>40</v>
      </c>
      <c r="E980" s="5">
        <v>28973.02</v>
      </c>
      <c r="F980" s="5">
        <v>59.41</v>
      </c>
      <c r="G980" s="5">
        <v>405.83</v>
      </c>
      <c r="H980" s="5">
        <v>38.39</v>
      </c>
      <c r="I980" s="5">
        <v>11.77</v>
      </c>
    </row>
    <row r="981" spans="1:9" ht="26.25" x14ac:dyDescent="0.25">
      <c r="A981" s="2" t="s">
        <v>12</v>
      </c>
      <c r="B981" s="1" t="s">
        <v>3</v>
      </c>
      <c r="C981" s="14">
        <v>2018</v>
      </c>
      <c r="D981" s="7" t="s">
        <v>40</v>
      </c>
      <c r="E981" s="3">
        <v>28517.58</v>
      </c>
      <c r="F981" s="3">
        <v>57.95</v>
      </c>
      <c r="G981" s="3">
        <v>393.83</v>
      </c>
      <c r="H981" s="3">
        <v>37.78</v>
      </c>
      <c r="I981" s="3">
        <v>11.63</v>
      </c>
    </row>
    <row r="982" spans="1:9" ht="26.25" x14ac:dyDescent="0.25">
      <c r="A982" s="4" t="s">
        <v>13</v>
      </c>
      <c r="B982" s="1" t="s">
        <v>3</v>
      </c>
      <c r="C982" s="15">
        <v>2012</v>
      </c>
      <c r="D982" s="7" t="s">
        <v>40</v>
      </c>
      <c r="E982" s="5">
        <v>1490.58</v>
      </c>
      <c r="F982" s="5">
        <v>3.48</v>
      </c>
      <c r="G982" s="5">
        <v>24.49</v>
      </c>
      <c r="H982" s="5">
        <v>1.97</v>
      </c>
      <c r="I982" s="5">
        <v>0.56000000000000005</v>
      </c>
    </row>
    <row r="983" spans="1:9" ht="26.25" x14ac:dyDescent="0.25">
      <c r="A983" s="2" t="s">
        <v>13</v>
      </c>
      <c r="B983" s="1" t="s">
        <v>3</v>
      </c>
      <c r="C983" s="14">
        <v>2013</v>
      </c>
      <c r="D983" s="7" t="s">
        <v>40</v>
      </c>
      <c r="E983" s="3">
        <v>3381.17</v>
      </c>
      <c r="F983" s="3">
        <v>7.89</v>
      </c>
      <c r="G983" s="3">
        <v>55.44</v>
      </c>
      <c r="H983" s="3">
        <v>4.4800000000000004</v>
      </c>
      <c r="I983" s="3">
        <v>1.28</v>
      </c>
    </row>
    <row r="984" spans="1:9" ht="26.25" x14ac:dyDescent="0.25">
      <c r="A984" s="4" t="s">
        <v>13</v>
      </c>
      <c r="B984" s="1" t="s">
        <v>3</v>
      </c>
      <c r="C984" s="15">
        <v>2014</v>
      </c>
      <c r="D984" s="7" t="s">
        <v>40</v>
      </c>
      <c r="E984" s="5">
        <v>3227.53</v>
      </c>
      <c r="F984" s="5">
        <v>7.53</v>
      </c>
      <c r="G984" s="5">
        <v>52.68</v>
      </c>
      <c r="H984" s="5">
        <v>4.28</v>
      </c>
      <c r="I984" s="5">
        <v>1.22</v>
      </c>
    </row>
    <row r="985" spans="1:9" ht="26.25" x14ac:dyDescent="0.25">
      <c r="A985" s="2" t="s">
        <v>13</v>
      </c>
      <c r="B985" s="1" t="s">
        <v>3</v>
      </c>
      <c r="C985" s="14">
        <v>2015</v>
      </c>
      <c r="D985" s="7" t="s">
        <v>40</v>
      </c>
      <c r="E985" s="3">
        <v>8288.25</v>
      </c>
      <c r="F985" s="3">
        <v>19.32</v>
      </c>
      <c r="G985" s="3">
        <v>134.83000000000001</v>
      </c>
      <c r="H985" s="3">
        <v>10.98</v>
      </c>
      <c r="I985" s="3">
        <v>3.14</v>
      </c>
    </row>
    <row r="986" spans="1:9" ht="26.25" x14ac:dyDescent="0.25">
      <c r="A986" s="4" t="s">
        <v>13</v>
      </c>
      <c r="B986" s="1" t="s">
        <v>3</v>
      </c>
      <c r="C986" s="15">
        <v>2016</v>
      </c>
      <c r="D986" s="7" t="s">
        <v>40</v>
      </c>
      <c r="E986" s="5">
        <v>13383.12</v>
      </c>
      <c r="F986" s="5">
        <v>30.51</v>
      </c>
      <c r="G986" s="5">
        <v>213.44</v>
      </c>
      <c r="H986" s="5">
        <v>17.73</v>
      </c>
      <c r="I986" s="5">
        <v>5.14</v>
      </c>
    </row>
    <row r="987" spans="1:9" ht="26.25" x14ac:dyDescent="0.25">
      <c r="A987" s="2" t="s">
        <v>13</v>
      </c>
      <c r="B987" s="1" t="s">
        <v>3</v>
      </c>
      <c r="C987" s="14">
        <v>2017</v>
      </c>
      <c r="D987" s="7" t="s">
        <v>40</v>
      </c>
      <c r="E987" s="3">
        <v>13716.87</v>
      </c>
      <c r="F987" s="3">
        <v>31.11</v>
      </c>
      <c r="G987" s="3">
        <v>217.11</v>
      </c>
      <c r="H987" s="3">
        <v>18.170000000000002</v>
      </c>
      <c r="I987" s="3">
        <v>5.28</v>
      </c>
    </row>
    <row r="988" spans="1:9" ht="26.25" x14ac:dyDescent="0.25">
      <c r="A988" s="4" t="s">
        <v>13</v>
      </c>
      <c r="B988" s="1" t="s">
        <v>3</v>
      </c>
      <c r="C988" s="15">
        <v>2018</v>
      </c>
      <c r="D988" s="7" t="s">
        <v>40</v>
      </c>
      <c r="E988" s="5">
        <v>18995.990000000002</v>
      </c>
      <c r="F988" s="5">
        <v>43.14</v>
      </c>
      <c r="G988" s="5">
        <v>301.56</v>
      </c>
      <c r="H988" s="5">
        <v>25.17</v>
      </c>
      <c r="I988" s="5">
        <v>7.31</v>
      </c>
    </row>
    <row r="989" spans="1:9" ht="26.25" x14ac:dyDescent="0.25">
      <c r="A989" s="2" t="s">
        <v>14</v>
      </c>
      <c r="B989" s="1" t="s">
        <v>3</v>
      </c>
      <c r="C989" s="14">
        <v>2012</v>
      </c>
      <c r="D989" s="7" t="s">
        <v>40</v>
      </c>
      <c r="E989" s="3">
        <v>10941.92</v>
      </c>
      <c r="F989" s="3">
        <v>25.54</v>
      </c>
      <c r="G989" s="3">
        <v>176.14</v>
      </c>
      <c r="H989" s="3">
        <v>14.5</v>
      </c>
      <c r="I989" s="3">
        <v>4.1399999999999997</v>
      </c>
    </row>
    <row r="990" spans="1:9" ht="26.25" x14ac:dyDescent="0.25">
      <c r="A990" s="4" t="s">
        <v>14</v>
      </c>
      <c r="B990" s="1" t="s">
        <v>3</v>
      </c>
      <c r="C990" s="15">
        <v>2013</v>
      </c>
      <c r="D990" s="7" t="s">
        <v>40</v>
      </c>
      <c r="E990" s="5">
        <v>8828.2900000000009</v>
      </c>
      <c r="F990" s="5">
        <v>20.61</v>
      </c>
      <c r="G990" s="5">
        <v>142.88</v>
      </c>
      <c r="H990" s="5">
        <v>11.7</v>
      </c>
      <c r="I990" s="5">
        <v>3.34</v>
      </c>
    </row>
    <row r="991" spans="1:9" ht="26.25" x14ac:dyDescent="0.25">
      <c r="A991" s="2" t="s">
        <v>14</v>
      </c>
      <c r="B991" s="1" t="s">
        <v>3</v>
      </c>
      <c r="C991" s="14">
        <v>2014</v>
      </c>
      <c r="D991" s="7" t="s">
        <v>40</v>
      </c>
      <c r="E991" s="3">
        <v>9408.49</v>
      </c>
      <c r="F991" s="3">
        <v>21.96</v>
      </c>
      <c r="G991" s="3">
        <v>151.94</v>
      </c>
      <c r="H991" s="3">
        <v>12.47</v>
      </c>
      <c r="I991" s="3">
        <v>3.56</v>
      </c>
    </row>
    <row r="992" spans="1:9" ht="26.25" x14ac:dyDescent="0.25">
      <c r="A992" s="4" t="s">
        <v>14</v>
      </c>
      <c r="B992" s="1" t="s">
        <v>3</v>
      </c>
      <c r="C992" s="15">
        <v>2015</v>
      </c>
      <c r="D992" s="7" t="s">
        <v>40</v>
      </c>
      <c r="E992" s="5">
        <v>4350.93</v>
      </c>
      <c r="F992" s="5">
        <v>10.16</v>
      </c>
      <c r="G992" s="5">
        <v>70.099999999999994</v>
      </c>
      <c r="H992" s="5">
        <v>5.76</v>
      </c>
      <c r="I992" s="5">
        <v>1.65</v>
      </c>
    </row>
    <row r="993" spans="1:9" ht="26.25" x14ac:dyDescent="0.25">
      <c r="A993" s="2" t="s">
        <v>14</v>
      </c>
      <c r="B993" s="1" t="s">
        <v>3</v>
      </c>
      <c r="C993" s="14">
        <v>2016</v>
      </c>
      <c r="D993" s="7" t="s">
        <v>40</v>
      </c>
      <c r="E993" s="3">
        <v>4615.34</v>
      </c>
      <c r="F993" s="3">
        <v>10.59</v>
      </c>
      <c r="G993" s="3">
        <v>73.77</v>
      </c>
      <c r="H993" s="3">
        <v>6.11</v>
      </c>
      <c r="I993" s="3">
        <v>1.76</v>
      </c>
    </row>
    <row r="994" spans="1:9" ht="26.25" x14ac:dyDescent="0.25">
      <c r="A994" s="4" t="s">
        <v>14</v>
      </c>
      <c r="B994" s="1" t="s">
        <v>3</v>
      </c>
      <c r="C994" s="15">
        <v>2017</v>
      </c>
      <c r="D994" s="7" t="s">
        <v>40</v>
      </c>
      <c r="E994" s="5">
        <v>3658.47</v>
      </c>
      <c r="F994" s="5">
        <v>8.44</v>
      </c>
      <c r="G994" s="5">
        <v>58.96</v>
      </c>
      <c r="H994" s="5">
        <v>4.8499999999999996</v>
      </c>
      <c r="I994" s="5">
        <v>1.39</v>
      </c>
    </row>
    <row r="995" spans="1:9" ht="26.25" x14ac:dyDescent="0.25">
      <c r="A995" s="2" t="s">
        <v>14</v>
      </c>
      <c r="B995" s="1" t="s">
        <v>3</v>
      </c>
      <c r="C995" s="14">
        <v>2018</v>
      </c>
      <c r="D995" s="7" t="s">
        <v>40</v>
      </c>
      <c r="E995" s="3">
        <v>3594.75</v>
      </c>
      <c r="F995" s="3">
        <v>8.36</v>
      </c>
      <c r="G995" s="3">
        <v>58.67</v>
      </c>
      <c r="H995" s="3">
        <v>4.76</v>
      </c>
      <c r="I995" s="3">
        <v>1.36</v>
      </c>
    </row>
    <row r="996" spans="1:9" ht="26.25" x14ac:dyDescent="0.25">
      <c r="A996" s="4" t="s">
        <v>15</v>
      </c>
      <c r="B996" s="1" t="s">
        <v>3</v>
      </c>
      <c r="C996" s="15">
        <v>2012</v>
      </c>
      <c r="D996" s="7" t="s">
        <v>40</v>
      </c>
      <c r="E996" s="5">
        <v>109077.48</v>
      </c>
      <c r="F996" s="5">
        <v>254.63</v>
      </c>
      <c r="G996" s="5">
        <v>1649.59</v>
      </c>
      <c r="H996" s="5">
        <v>61.94</v>
      </c>
      <c r="I996" s="5">
        <v>41.29</v>
      </c>
    </row>
    <row r="997" spans="1:9" ht="26.25" x14ac:dyDescent="0.25">
      <c r="A997" s="2" t="s">
        <v>15</v>
      </c>
      <c r="B997" s="1" t="s">
        <v>3</v>
      </c>
      <c r="C997" s="14">
        <v>2013</v>
      </c>
      <c r="D997" s="7" t="s">
        <v>40</v>
      </c>
      <c r="E997" s="3">
        <v>88746.59</v>
      </c>
      <c r="F997" s="3">
        <v>207.17</v>
      </c>
      <c r="G997" s="3">
        <v>1353.6</v>
      </c>
      <c r="H997" s="3">
        <v>50.39</v>
      </c>
      <c r="I997" s="3">
        <v>33.590000000000003</v>
      </c>
    </row>
    <row r="998" spans="1:9" ht="26.25" x14ac:dyDescent="0.25">
      <c r="A998" s="4" t="s">
        <v>15</v>
      </c>
      <c r="B998" s="1" t="s">
        <v>3</v>
      </c>
      <c r="C998" s="15">
        <v>2014</v>
      </c>
      <c r="D998" s="7" t="s">
        <v>40</v>
      </c>
      <c r="E998" s="5">
        <v>82760.73</v>
      </c>
      <c r="F998" s="5">
        <v>193.2</v>
      </c>
      <c r="G998" s="5">
        <v>1263.9100000000001</v>
      </c>
      <c r="H998" s="5">
        <v>46.99</v>
      </c>
      <c r="I998" s="5">
        <v>31.33</v>
      </c>
    </row>
    <row r="999" spans="1:9" ht="26.25" x14ac:dyDescent="0.25">
      <c r="A999" s="2" t="s">
        <v>15</v>
      </c>
      <c r="B999" s="1" t="s">
        <v>3</v>
      </c>
      <c r="C999" s="14">
        <v>2015</v>
      </c>
      <c r="D999" s="7" t="s">
        <v>40</v>
      </c>
      <c r="E999" s="3">
        <v>107982.04</v>
      </c>
      <c r="F999" s="3">
        <v>249.72</v>
      </c>
      <c r="G999" s="3">
        <v>1599.1</v>
      </c>
      <c r="H999" s="3">
        <v>61.31</v>
      </c>
      <c r="I999" s="3">
        <v>41.1</v>
      </c>
    </row>
    <row r="1000" spans="1:9" ht="26.25" x14ac:dyDescent="0.25">
      <c r="A1000" s="4" t="s">
        <v>15</v>
      </c>
      <c r="B1000" s="1" t="s">
        <v>3</v>
      </c>
      <c r="C1000" s="15">
        <v>2016</v>
      </c>
      <c r="D1000" s="7" t="s">
        <v>40</v>
      </c>
      <c r="E1000" s="5">
        <v>89196.51</v>
      </c>
      <c r="F1000" s="5">
        <v>180.19</v>
      </c>
      <c r="G1000" s="5">
        <v>1166.52</v>
      </c>
      <c r="H1000" s="5">
        <v>50.65</v>
      </c>
      <c r="I1000" s="5">
        <v>36.479999999999997</v>
      </c>
    </row>
    <row r="1001" spans="1:9" ht="26.25" x14ac:dyDescent="0.25">
      <c r="A1001" s="2" t="s">
        <v>15</v>
      </c>
      <c r="B1001" s="1" t="s">
        <v>3</v>
      </c>
      <c r="C1001" s="14">
        <v>2017</v>
      </c>
      <c r="D1001" s="7" t="s">
        <v>40</v>
      </c>
      <c r="E1001" s="3">
        <v>92391.96</v>
      </c>
      <c r="F1001" s="3">
        <v>185.61</v>
      </c>
      <c r="G1001" s="3">
        <v>1206.9000000000001</v>
      </c>
      <c r="H1001" s="3">
        <v>52.46</v>
      </c>
      <c r="I1001" s="3">
        <v>37.89</v>
      </c>
    </row>
    <row r="1002" spans="1:9" ht="26.25" x14ac:dyDescent="0.25">
      <c r="A1002" s="4" t="s">
        <v>15</v>
      </c>
      <c r="B1002" s="1" t="s">
        <v>3</v>
      </c>
      <c r="C1002" s="15">
        <v>2018</v>
      </c>
      <c r="D1002" s="7" t="s">
        <v>40</v>
      </c>
      <c r="E1002" s="5">
        <v>86623.09</v>
      </c>
      <c r="F1002" s="5">
        <v>175.34</v>
      </c>
      <c r="G1002" s="5">
        <v>1144.58</v>
      </c>
      <c r="H1002" s="5">
        <v>49.19</v>
      </c>
      <c r="I1002" s="5">
        <v>35.4</v>
      </c>
    </row>
    <row r="1003" spans="1:9" ht="39" x14ac:dyDescent="0.25">
      <c r="A1003" s="2" t="s">
        <v>16</v>
      </c>
      <c r="B1003" s="1" t="s">
        <v>3</v>
      </c>
      <c r="C1003" s="14">
        <v>2012</v>
      </c>
      <c r="D1003" s="7" t="s">
        <v>40</v>
      </c>
      <c r="E1003" s="3">
        <v>24816.639999999999</v>
      </c>
      <c r="F1003" s="3">
        <v>57.93</v>
      </c>
      <c r="G1003" s="3">
        <v>385.53</v>
      </c>
      <c r="H1003" s="3">
        <v>14.09</v>
      </c>
      <c r="I1003" s="3">
        <v>9.39</v>
      </c>
    </row>
    <row r="1004" spans="1:9" ht="39" x14ac:dyDescent="0.25">
      <c r="A1004" s="4" t="s">
        <v>16</v>
      </c>
      <c r="B1004" s="1" t="s">
        <v>3</v>
      </c>
      <c r="C1004" s="15">
        <v>2013</v>
      </c>
      <c r="D1004" s="7" t="s">
        <v>40</v>
      </c>
      <c r="E1004" s="5">
        <v>19993.61</v>
      </c>
      <c r="F1004" s="5">
        <v>46.67</v>
      </c>
      <c r="G1004" s="5">
        <v>309.92</v>
      </c>
      <c r="H1004" s="5">
        <v>11.35</v>
      </c>
      <c r="I1004" s="5">
        <v>7.57</v>
      </c>
    </row>
    <row r="1005" spans="1:9" ht="39" x14ac:dyDescent="0.25">
      <c r="A1005" s="2" t="s">
        <v>16</v>
      </c>
      <c r="B1005" s="1" t="s">
        <v>3</v>
      </c>
      <c r="C1005" s="14">
        <v>2014</v>
      </c>
      <c r="D1005" s="7" t="s">
        <v>40</v>
      </c>
      <c r="E1005" s="3">
        <v>25885.71</v>
      </c>
      <c r="F1005" s="3">
        <v>60.43</v>
      </c>
      <c r="G1005" s="3">
        <v>399.9</v>
      </c>
      <c r="H1005" s="3">
        <v>14.7</v>
      </c>
      <c r="I1005" s="3">
        <v>9.8000000000000007</v>
      </c>
    </row>
    <row r="1006" spans="1:9" ht="39" x14ac:dyDescent="0.25">
      <c r="A1006" s="4" t="s">
        <v>16</v>
      </c>
      <c r="B1006" s="1" t="s">
        <v>3</v>
      </c>
      <c r="C1006" s="15">
        <v>2015</v>
      </c>
      <c r="D1006" s="7" t="s">
        <v>40</v>
      </c>
      <c r="E1006" s="5">
        <v>17338.28</v>
      </c>
      <c r="F1006" s="5">
        <v>40.26</v>
      </c>
      <c r="G1006" s="5">
        <v>271.5</v>
      </c>
      <c r="H1006" s="5">
        <v>9.85</v>
      </c>
      <c r="I1006" s="5">
        <v>6.58</v>
      </c>
    </row>
    <row r="1007" spans="1:9" ht="39" x14ac:dyDescent="0.25">
      <c r="A1007" s="2" t="s">
        <v>16</v>
      </c>
      <c r="B1007" s="1" t="s">
        <v>3</v>
      </c>
      <c r="C1007" s="14">
        <v>2016</v>
      </c>
      <c r="D1007" s="7" t="s">
        <v>40</v>
      </c>
      <c r="E1007" s="3">
        <v>15134.87</v>
      </c>
      <c r="F1007" s="3">
        <v>24.18</v>
      </c>
      <c r="G1007" s="3">
        <v>155.97999999999999</v>
      </c>
      <c r="H1007" s="3">
        <v>8.59</v>
      </c>
      <c r="I1007" s="3">
        <v>6.81</v>
      </c>
    </row>
    <row r="1008" spans="1:9" ht="39" x14ac:dyDescent="0.25">
      <c r="A1008" s="4" t="s">
        <v>16</v>
      </c>
      <c r="B1008" s="1" t="s">
        <v>3</v>
      </c>
      <c r="C1008" s="15">
        <v>2017</v>
      </c>
      <c r="D1008" s="7" t="s">
        <v>40</v>
      </c>
      <c r="E1008" s="5">
        <v>24798.85</v>
      </c>
      <c r="F1008" s="5">
        <v>34.840000000000003</v>
      </c>
      <c r="G1008" s="5">
        <v>214.16</v>
      </c>
      <c r="H1008" s="5">
        <v>14.08</v>
      </c>
      <c r="I1008" s="5">
        <v>11.62</v>
      </c>
    </row>
    <row r="1009" spans="1:9" ht="39" x14ac:dyDescent="0.25">
      <c r="A1009" s="2" t="s">
        <v>16</v>
      </c>
      <c r="B1009" s="1" t="s">
        <v>3</v>
      </c>
      <c r="C1009" s="14">
        <v>2018</v>
      </c>
      <c r="D1009" s="7" t="s">
        <v>40</v>
      </c>
      <c r="E1009" s="3">
        <v>35825.78</v>
      </c>
      <c r="F1009" s="3">
        <v>53.88</v>
      </c>
      <c r="G1009" s="3">
        <v>340.02</v>
      </c>
      <c r="H1009" s="3">
        <v>20.34</v>
      </c>
      <c r="I1009" s="3">
        <v>16.45</v>
      </c>
    </row>
    <row r="1010" spans="1:9" ht="26.25" x14ac:dyDescent="0.25">
      <c r="A1010" s="4" t="s">
        <v>17</v>
      </c>
      <c r="B1010" s="1" t="s">
        <v>3</v>
      </c>
      <c r="C1010" s="15">
        <v>2012</v>
      </c>
      <c r="D1010" s="7" t="s">
        <v>40</v>
      </c>
      <c r="E1010" s="5">
        <v>12715.21</v>
      </c>
      <c r="F1010" s="5">
        <v>29.68</v>
      </c>
      <c r="G1010" s="5">
        <v>194.5</v>
      </c>
      <c r="H1010" s="5">
        <v>7.22</v>
      </c>
      <c r="I1010" s="5">
        <v>4.8099999999999996</v>
      </c>
    </row>
    <row r="1011" spans="1:9" ht="26.25" x14ac:dyDescent="0.25">
      <c r="A1011" s="2" t="s">
        <v>17</v>
      </c>
      <c r="B1011" s="1" t="s">
        <v>3</v>
      </c>
      <c r="C1011" s="14">
        <v>2013</v>
      </c>
      <c r="D1011" s="7" t="s">
        <v>40</v>
      </c>
      <c r="E1011" s="3">
        <v>11830.05</v>
      </c>
      <c r="F1011" s="3">
        <v>27.62</v>
      </c>
      <c r="G1011" s="3">
        <v>184.72</v>
      </c>
      <c r="H1011" s="3">
        <v>6.72</v>
      </c>
      <c r="I1011" s="3">
        <v>4.4800000000000004</v>
      </c>
    </row>
    <row r="1012" spans="1:9" ht="26.25" x14ac:dyDescent="0.25">
      <c r="A1012" s="4" t="s">
        <v>17</v>
      </c>
      <c r="B1012" s="1" t="s">
        <v>3</v>
      </c>
      <c r="C1012" s="15">
        <v>2014</v>
      </c>
      <c r="D1012" s="7" t="s">
        <v>40</v>
      </c>
      <c r="E1012" s="5">
        <v>16501.23</v>
      </c>
      <c r="F1012" s="5">
        <v>38.520000000000003</v>
      </c>
      <c r="G1012" s="5">
        <v>254.85</v>
      </c>
      <c r="H1012" s="5">
        <v>9.3699999999999992</v>
      </c>
      <c r="I1012" s="5">
        <v>6.25</v>
      </c>
    </row>
    <row r="1013" spans="1:9" ht="26.25" x14ac:dyDescent="0.25">
      <c r="A1013" s="2" t="s">
        <v>17</v>
      </c>
      <c r="B1013" s="1" t="s">
        <v>3</v>
      </c>
      <c r="C1013" s="14">
        <v>2015</v>
      </c>
      <c r="D1013" s="7" t="s">
        <v>40</v>
      </c>
      <c r="E1013" s="3">
        <v>7551.39</v>
      </c>
      <c r="F1013" s="3">
        <v>17.28</v>
      </c>
      <c r="G1013" s="3">
        <v>115.01</v>
      </c>
      <c r="H1013" s="3">
        <v>4.29</v>
      </c>
      <c r="I1013" s="3">
        <v>2.89</v>
      </c>
    </row>
    <row r="1014" spans="1:9" ht="26.25" x14ac:dyDescent="0.25">
      <c r="A1014" s="4" t="s">
        <v>17</v>
      </c>
      <c r="B1014" s="1" t="s">
        <v>3</v>
      </c>
      <c r="C1014" s="15">
        <v>2016</v>
      </c>
      <c r="D1014" s="7" t="s">
        <v>40</v>
      </c>
      <c r="E1014" s="5">
        <v>20670</v>
      </c>
      <c r="F1014" s="5">
        <v>34.29</v>
      </c>
      <c r="G1014" s="5">
        <v>214.92</v>
      </c>
      <c r="H1014" s="5">
        <v>11.74</v>
      </c>
      <c r="I1014" s="5">
        <v>9.18</v>
      </c>
    </row>
    <row r="1015" spans="1:9" ht="26.25" x14ac:dyDescent="0.25">
      <c r="A1015" s="2" t="s">
        <v>17</v>
      </c>
      <c r="B1015" s="1" t="s">
        <v>3</v>
      </c>
      <c r="C1015" s="14">
        <v>2017</v>
      </c>
      <c r="D1015" s="7" t="s">
        <v>40</v>
      </c>
      <c r="E1015" s="3">
        <v>17713.919999999998</v>
      </c>
      <c r="F1015" s="3">
        <v>32.270000000000003</v>
      </c>
      <c r="G1015" s="3">
        <v>205.98</v>
      </c>
      <c r="H1015" s="3">
        <v>10.06</v>
      </c>
      <c r="I1015" s="3">
        <v>7.59</v>
      </c>
    </row>
    <row r="1016" spans="1:9" ht="26.25" x14ac:dyDescent="0.25">
      <c r="A1016" s="4" t="s">
        <v>17</v>
      </c>
      <c r="B1016" s="1" t="s">
        <v>3</v>
      </c>
      <c r="C1016" s="15">
        <v>2018</v>
      </c>
      <c r="D1016" s="7" t="s">
        <v>40</v>
      </c>
      <c r="E1016" s="5">
        <v>22682.93</v>
      </c>
      <c r="F1016" s="5">
        <v>40.630000000000003</v>
      </c>
      <c r="G1016" s="5">
        <v>261.54000000000002</v>
      </c>
      <c r="H1016" s="5">
        <v>12.88</v>
      </c>
      <c r="I1016" s="5">
        <v>9.7799999999999994</v>
      </c>
    </row>
    <row r="1017" spans="1:9" ht="26.25" x14ac:dyDescent="0.25">
      <c r="A1017" s="2" t="s">
        <v>18</v>
      </c>
      <c r="B1017" s="1" t="s">
        <v>3</v>
      </c>
      <c r="C1017" s="14">
        <v>2012</v>
      </c>
      <c r="D1017" s="7" t="s">
        <v>40</v>
      </c>
      <c r="E1017" s="3">
        <v>12491.19</v>
      </c>
      <c r="F1017" s="3">
        <v>29.16</v>
      </c>
      <c r="G1017" s="3">
        <v>182.12</v>
      </c>
      <c r="H1017" s="3">
        <v>7.09</v>
      </c>
      <c r="I1017" s="3">
        <v>4.7300000000000004</v>
      </c>
    </row>
    <row r="1018" spans="1:9" ht="26.25" x14ac:dyDescent="0.25">
      <c r="A1018" s="4" t="s">
        <v>18</v>
      </c>
      <c r="B1018" s="1" t="s">
        <v>3</v>
      </c>
      <c r="C1018" s="15">
        <v>2013</v>
      </c>
      <c r="D1018" s="7" t="s">
        <v>40</v>
      </c>
      <c r="E1018" s="5">
        <v>17120.03</v>
      </c>
      <c r="F1018" s="5">
        <v>39.96</v>
      </c>
      <c r="G1018" s="5">
        <v>250.28</v>
      </c>
      <c r="H1018" s="5">
        <v>9.7200000000000006</v>
      </c>
      <c r="I1018" s="5">
        <v>6.48</v>
      </c>
    </row>
    <row r="1019" spans="1:9" ht="26.25" x14ac:dyDescent="0.25">
      <c r="A1019" s="2" t="s">
        <v>18</v>
      </c>
      <c r="B1019" s="1" t="s">
        <v>3</v>
      </c>
      <c r="C1019" s="14">
        <v>2014</v>
      </c>
      <c r="D1019" s="7" t="s">
        <v>40</v>
      </c>
      <c r="E1019" s="3">
        <v>15012.03</v>
      </c>
      <c r="F1019" s="3">
        <v>35.04</v>
      </c>
      <c r="G1019" s="3">
        <v>221.86</v>
      </c>
      <c r="H1019" s="3">
        <v>8.52</v>
      </c>
      <c r="I1019" s="3">
        <v>5.68</v>
      </c>
    </row>
    <row r="1020" spans="1:9" ht="26.25" x14ac:dyDescent="0.25">
      <c r="A1020" s="4" t="s">
        <v>18</v>
      </c>
      <c r="B1020" s="1" t="s">
        <v>3</v>
      </c>
      <c r="C1020" s="15">
        <v>2015</v>
      </c>
      <c r="D1020" s="7" t="s">
        <v>40</v>
      </c>
      <c r="E1020" s="5">
        <v>22730.42</v>
      </c>
      <c r="F1020" s="5">
        <v>52.01</v>
      </c>
      <c r="G1020" s="5">
        <v>324.39</v>
      </c>
      <c r="H1020" s="5">
        <v>12.91</v>
      </c>
      <c r="I1020" s="5">
        <v>8.7100000000000009</v>
      </c>
    </row>
    <row r="1021" spans="1:9" ht="26.25" x14ac:dyDescent="0.25">
      <c r="A1021" s="2" t="s">
        <v>18</v>
      </c>
      <c r="B1021" s="1" t="s">
        <v>3</v>
      </c>
      <c r="C1021" s="14">
        <v>2016</v>
      </c>
      <c r="D1021" s="7" t="s">
        <v>40</v>
      </c>
      <c r="E1021" s="3">
        <v>22407.01</v>
      </c>
      <c r="F1021" s="3">
        <v>47.04</v>
      </c>
      <c r="G1021" s="3">
        <v>288.27999999999997</v>
      </c>
      <c r="H1021" s="3">
        <v>12.72</v>
      </c>
      <c r="I1021" s="3">
        <v>8.99</v>
      </c>
    </row>
    <row r="1022" spans="1:9" ht="26.25" x14ac:dyDescent="0.25">
      <c r="A1022" s="4" t="s">
        <v>18</v>
      </c>
      <c r="B1022" s="1" t="s">
        <v>3</v>
      </c>
      <c r="C1022" s="15">
        <v>2017</v>
      </c>
      <c r="D1022" s="7" t="s">
        <v>40</v>
      </c>
      <c r="E1022" s="5">
        <v>25175.200000000001</v>
      </c>
      <c r="F1022" s="5">
        <v>53.82</v>
      </c>
      <c r="G1022" s="5">
        <v>329.11</v>
      </c>
      <c r="H1022" s="5">
        <v>14.3</v>
      </c>
      <c r="I1022" s="5">
        <v>10.01</v>
      </c>
    </row>
    <row r="1023" spans="1:9" ht="26.25" x14ac:dyDescent="0.25">
      <c r="A1023" s="2" t="s">
        <v>18</v>
      </c>
      <c r="B1023" s="1" t="s">
        <v>3</v>
      </c>
      <c r="C1023" s="14">
        <v>2018</v>
      </c>
      <c r="D1023" s="7" t="s">
        <v>40</v>
      </c>
      <c r="E1023" s="3">
        <v>25657.31</v>
      </c>
      <c r="F1023" s="3">
        <v>54.93</v>
      </c>
      <c r="G1023" s="3">
        <v>336.68</v>
      </c>
      <c r="H1023" s="3">
        <v>14.57</v>
      </c>
      <c r="I1023" s="3">
        <v>10.19</v>
      </c>
    </row>
    <row r="1024" spans="1:9" ht="26.25" x14ac:dyDescent="0.25">
      <c r="A1024" s="4" t="s">
        <v>19</v>
      </c>
      <c r="B1024" s="1" t="s">
        <v>3</v>
      </c>
      <c r="C1024" s="15">
        <v>2012</v>
      </c>
      <c r="D1024" s="7" t="s">
        <v>40</v>
      </c>
      <c r="E1024" s="5">
        <v>0</v>
      </c>
      <c r="F1024" s="5">
        <v>0</v>
      </c>
      <c r="G1024" s="5">
        <v>0</v>
      </c>
      <c r="H1024" s="5">
        <v>0</v>
      </c>
      <c r="I1024" s="5">
        <v>0</v>
      </c>
    </row>
    <row r="1025" spans="1:9" ht="26.25" x14ac:dyDescent="0.25">
      <c r="A1025" s="2" t="s">
        <v>19</v>
      </c>
      <c r="B1025" s="1" t="s">
        <v>3</v>
      </c>
      <c r="C1025" s="14">
        <v>2013</v>
      </c>
      <c r="D1025" s="7" t="s">
        <v>40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</row>
    <row r="1026" spans="1:9" ht="26.25" x14ac:dyDescent="0.25">
      <c r="A1026" s="4" t="s">
        <v>19</v>
      </c>
      <c r="B1026" s="1" t="s">
        <v>3</v>
      </c>
      <c r="C1026" s="15">
        <v>2014</v>
      </c>
      <c r="D1026" s="7" t="s">
        <v>40</v>
      </c>
      <c r="E1026" s="5">
        <v>0</v>
      </c>
      <c r="F1026" s="5">
        <v>0</v>
      </c>
      <c r="G1026" s="5">
        <v>0</v>
      </c>
      <c r="H1026" s="5">
        <v>0</v>
      </c>
      <c r="I1026" s="5">
        <v>0</v>
      </c>
    </row>
    <row r="1027" spans="1:9" ht="26.25" x14ac:dyDescent="0.25">
      <c r="A1027" s="2" t="s">
        <v>19</v>
      </c>
      <c r="B1027" s="1" t="s">
        <v>3</v>
      </c>
      <c r="C1027" s="14">
        <v>2015</v>
      </c>
      <c r="D1027" s="7" t="s">
        <v>40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</row>
    <row r="1028" spans="1:9" ht="26.25" x14ac:dyDescent="0.25">
      <c r="A1028" s="4" t="s">
        <v>19</v>
      </c>
      <c r="B1028" s="1" t="s">
        <v>3</v>
      </c>
      <c r="C1028" s="15">
        <v>2016</v>
      </c>
      <c r="D1028" s="7" t="s">
        <v>40</v>
      </c>
      <c r="E1028" s="5">
        <v>0</v>
      </c>
      <c r="F1028" s="5">
        <v>0</v>
      </c>
      <c r="G1028" s="5">
        <v>0</v>
      </c>
      <c r="H1028" s="5">
        <v>0</v>
      </c>
      <c r="I1028" s="5">
        <v>0</v>
      </c>
    </row>
    <row r="1029" spans="1:9" ht="26.25" x14ac:dyDescent="0.25">
      <c r="A1029" s="2" t="s">
        <v>19</v>
      </c>
      <c r="B1029" s="1" t="s">
        <v>3</v>
      </c>
      <c r="C1029" s="14">
        <v>2017</v>
      </c>
      <c r="D1029" s="7" t="s">
        <v>40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</row>
    <row r="1030" spans="1:9" ht="26.25" x14ac:dyDescent="0.25">
      <c r="A1030" s="4" t="s">
        <v>19</v>
      </c>
      <c r="B1030" s="1" t="s">
        <v>3</v>
      </c>
      <c r="C1030" s="15">
        <v>2018</v>
      </c>
      <c r="D1030" s="7" t="s">
        <v>40</v>
      </c>
      <c r="E1030" s="5">
        <v>0</v>
      </c>
      <c r="F1030" s="5">
        <v>0</v>
      </c>
      <c r="G1030" s="5">
        <v>0</v>
      </c>
      <c r="H1030" s="5">
        <v>0</v>
      </c>
      <c r="I1030" s="5">
        <v>0</v>
      </c>
    </row>
    <row r="1031" spans="1:9" ht="26.25" x14ac:dyDescent="0.25">
      <c r="A1031" s="2" t="s">
        <v>20</v>
      </c>
      <c r="B1031" s="1" t="s">
        <v>3</v>
      </c>
      <c r="C1031" s="14">
        <v>2012</v>
      </c>
      <c r="D1031" s="7" t="s">
        <v>40</v>
      </c>
      <c r="E1031" s="3">
        <v>433.42</v>
      </c>
      <c r="F1031" s="3">
        <v>1.01</v>
      </c>
      <c r="G1031" s="3">
        <v>6.92</v>
      </c>
      <c r="H1031" s="3">
        <v>0.56999999999999995</v>
      </c>
      <c r="I1031" s="3">
        <v>0.16</v>
      </c>
    </row>
    <row r="1032" spans="1:9" ht="26.25" x14ac:dyDescent="0.25">
      <c r="A1032" s="4" t="s">
        <v>20</v>
      </c>
      <c r="B1032" s="1" t="s">
        <v>3</v>
      </c>
      <c r="C1032" s="15">
        <v>2013</v>
      </c>
      <c r="D1032" s="7" t="s">
        <v>40</v>
      </c>
      <c r="E1032" s="5">
        <v>546.71</v>
      </c>
      <c r="F1032" s="5">
        <v>1.28</v>
      </c>
      <c r="G1032" s="5">
        <v>8.74</v>
      </c>
      <c r="H1032" s="5">
        <v>0.72</v>
      </c>
      <c r="I1032" s="5">
        <v>0.21</v>
      </c>
    </row>
    <row r="1033" spans="1:9" ht="26.25" x14ac:dyDescent="0.25">
      <c r="A1033" s="2" t="s">
        <v>20</v>
      </c>
      <c r="B1033" s="1" t="s">
        <v>3</v>
      </c>
      <c r="C1033" s="14">
        <v>2014</v>
      </c>
      <c r="D1033" s="7" t="s">
        <v>40</v>
      </c>
      <c r="E1033" s="3">
        <v>625.54</v>
      </c>
      <c r="F1033" s="3">
        <v>1.46</v>
      </c>
      <c r="G1033" s="3">
        <v>10.1</v>
      </c>
      <c r="H1033" s="3">
        <v>0.83</v>
      </c>
      <c r="I1033" s="3">
        <v>0.24</v>
      </c>
    </row>
    <row r="1034" spans="1:9" ht="26.25" x14ac:dyDescent="0.25">
      <c r="A1034" s="4" t="s">
        <v>20</v>
      </c>
      <c r="B1034" s="1" t="s">
        <v>3</v>
      </c>
      <c r="C1034" s="15">
        <v>2015</v>
      </c>
      <c r="D1034" s="7" t="s">
        <v>40</v>
      </c>
      <c r="E1034" s="5">
        <v>335.53</v>
      </c>
      <c r="F1034" s="5">
        <v>0.78</v>
      </c>
      <c r="G1034" s="5">
        <v>5.32</v>
      </c>
      <c r="H1034" s="5">
        <v>0.44</v>
      </c>
      <c r="I1034" s="5">
        <v>0.13</v>
      </c>
    </row>
    <row r="1035" spans="1:9" ht="26.25" x14ac:dyDescent="0.25">
      <c r="A1035" s="2" t="s">
        <v>20</v>
      </c>
      <c r="B1035" s="1" t="s">
        <v>3</v>
      </c>
      <c r="C1035" s="14">
        <v>2016</v>
      </c>
      <c r="D1035" s="7" t="s">
        <v>40</v>
      </c>
      <c r="E1035" s="3">
        <v>177</v>
      </c>
      <c r="F1035" s="3">
        <v>0.38</v>
      </c>
      <c r="G1035" s="3">
        <v>2.54</v>
      </c>
      <c r="H1035" s="3">
        <v>0.23</v>
      </c>
      <c r="I1035" s="3">
        <v>7.0000000000000007E-2</v>
      </c>
    </row>
    <row r="1036" spans="1:9" ht="26.25" x14ac:dyDescent="0.25">
      <c r="A1036" s="4" t="s">
        <v>20</v>
      </c>
      <c r="B1036" s="1" t="s">
        <v>3</v>
      </c>
      <c r="C1036" s="15">
        <v>2017</v>
      </c>
      <c r="D1036" s="7" t="s">
        <v>40</v>
      </c>
      <c r="E1036" s="5">
        <v>614.74</v>
      </c>
      <c r="F1036" s="5">
        <v>1.33</v>
      </c>
      <c r="G1036" s="5">
        <v>9.14</v>
      </c>
      <c r="H1036" s="5">
        <v>0.81</v>
      </c>
      <c r="I1036" s="5">
        <v>0.24</v>
      </c>
    </row>
    <row r="1037" spans="1:9" ht="26.25" x14ac:dyDescent="0.25">
      <c r="A1037" s="2" t="s">
        <v>20</v>
      </c>
      <c r="B1037" s="1" t="s">
        <v>3</v>
      </c>
      <c r="C1037" s="14">
        <v>2018</v>
      </c>
      <c r="D1037" s="7" t="s">
        <v>40</v>
      </c>
      <c r="E1037" s="3">
        <v>948.08</v>
      </c>
      <c r="F1037" s="3">
        <v>2.15</v>
      </c>
      <c r="G1037" s="3">
        <v>14.79</v>
      </c>
      <c r="H1037" s="3">
        <v>1.26</v>
      </c>
      <c r="I1037" s="3">
        <v>0.37</v>
      </c>
    </row>
    <row r="1038" spans="1:9" ht="26.25" x14ac:dyDescent="0.25">
      <c r="A1038" s="4" t="s">
        <v>21</v>
      </c>
      <c r="B1038" s="1" t="s">
        <v>3</v>
      </c>
      <c r="C1038" s="15">
        <v>2012</v>
      </c>
      <c r="D1038" s="7" t="s">
        <v>40</v>
      </c>
      <c r="E1038" s="5">
        <v>6516.56</v>
      </c>
      <c r="F1038" s="5">
        <v>15.21</v>
      </c>
      <c r="G1038" s="5">
        <v>104.19</v>
      </c>
      <c r="H1038" s="5">
        <v>8.6300000000000008</v>
      </c>
      <c r="I1038" s="5">
        <v>2.4700000000000002</v>
      </c>
    </row>
    <row r="1039" spans="1:9" ht="26.25" x14ac:dyDescent="0.25">
      <c r="A1039" s="2" t="s">
        <v>21</v>
      </c>
      <c r="B1039" s="1" t="s">
        <v>3</v>
      </c>
      <c r="C1039" s="14">
        <v>2013</v>
      </c>
      <c r="D1039" s="7" t="s">
        <v>40</v>
      </c>
      <c r="E1039" s="3">
        <v>26645.34</v>
      </c>
      <c r="F1039" s="3">
        <v>62.2</v>
      </c>
      <c r="G1039" s="3">
        <v>429.13</v>
      </c>
      <c r="H1039" s="3">
        <v>35.299999999999997</v>
      </c>
      <c r="I1039" s="3">
        <v>10.09</v>
      </c>
    </row>
    <row r="1040" spans="1:9" ht="26.25" x14ac:dyDescent="0.25">
      <c r="A1040" s="4" t="s">
        <v>21</v>
      </c>
      <c r="B1040" s="1" t="s">
        <v>3</v>
      </c>
      <c r="C1040" s="15">
        <v>2014</v>
      </c>
      <c r="D1040" s="7" t="s">
        <v>40</v>
      </c>
      <c r="E1040" s="5">
        <v>26069.74</v>
      </c>
      <c r="F1040" s="5">
        <v>60.86</v>
      </c>
      <c r="G1040" s="5">
        <v>419.03</v>
      </c>
      <c r="H1040" s="5">
        <v>34.54</v>
      </c>
      <c r="I1040" s="5">
        <v>9.8699999999999992</v>
      </c>
    </row>
    <row r="1041" spans="1:9" ht="26.25" x14ac:dyDescent="0.25">
      <c r="A1041" s="2" t="s">
        <v>21</v>
      </c>
      <c r="B1041" s="1" t="s">
        <v>3</v>
      </c>
      <c r="C1041" s="14">
        <v>2015</v>
      </c>
      <c r="D1041" s="7" t="s">
        <v>40</v>
      </c>
      <c r="E1041" s="3">
        <v>32741.17</v>
      </c>
      <c r="F1041" s="3">
        <v>74.52</v>
      </c>
      <c r="G1041" s="3">
        <v>514.91</v>
      </c>
      <c r="H1041" s="3">
        <v>43.38</v>
      </c>
      <c r="I1041" s="3">
        <v>12.58</v>
      </c>
    </row>
    <row r="1042" spans="1:9" ht="26.25" x14ac:dyDescent="0.25">
      <c r="A1042" s="4" t="s">
        <v>21</v>
      </c>
      <c r="B1042" s="1" t="s">
        <v>3</v>
      </c>
      <c r="C1042" s="15">
        <v>2016</v>
      </c>
      <c r="D1042" s="7" t="s">
        <v>40</v>
      </c>
      <c r="E1042" s="5">
        <v>51218.74</v>
      </c>
      <c r="F1042" s="5">
        <v>96.91</v>
      </c>
      <c r="G1042" s="5">
        <v>660.35</v>
      </c>
      <c r="H1042" s="5">
        <v>67.86</v>
      </c>
      <c r="I1042" s="5">
        <v>21.58</v>
      </c>
    </row>
    <row r="1043" spans="1:9" ht="26.25" x14ac:dyDescent="0.25">
      <c r="A1043" s="2" t="s">
        <v>21</v>
      </c>
      <c r="B1043" s="1" t="s">
        <v>3</v>
      </c>
      <c r="C1043" s="14">
        <v>2017</v>
      </c>
      <c r="D1043" s="7" t="s">
        <v>40</v>
      </c>
      <c r="E1043" s="3">
        <v>39749.61</v>
      </c>
      <c r="F1043" s="3">
        <v>78.25</v>
      </c>
      <c r="G1043" s="3">
        <v>535.1</v>
      </c>
      <c r="H1043" s="3">
        <v>52.67</v>
      </c>
      <c r="I1043" s="3">
        <v>16.46</v>
      </c>
    </row>
    <row r="1044" spans="1:9" ht="26.25" x14ac:dyDescent="0.25">
      <c r="A1044" s="4" t="s">
        <v>21</v>
      </c>
      <c r="B1044" s="1" t="s">
        <v>3</v>
      </c>
      <c r="C1044" s="15">
        <v>2018</v>
      </c>
      <c r="D1044" s="7" t="s">
        <v>40</v>
      </c>
      <c r="E1044" s="5">
        <v>41611.360000000001</v>
      </c>
      <c r="F1044" s="5">
        <v>78.13</v>
      </c>
      <c r="G1044" s="5">
        <v>530.37</v>
      </c>
      <c r="H1044" s="5">
        <v>55.13</v>
      </c>
      <c r="I1044" s="5">
        <v>17.59</v>
      </c>
    </row>
    <row r="1045" spans="1:9" x14ac:dyDescent="0.25">
      <c r="A1045" s="2" t="s">
        <v>22</v>
      </c>
      <c r="B1045" s="1" t="s">
        <v>3</v>
      </c>
      <c r="C1045" s="14">
        <v>2012</v>
      </c>
      <c r="D1045" s="7" t="s">
        <v>40</v>
      </c>
      <c r="E1045" s="3">
        <v>2165.38</v>
      </c>
      <c r="F1045" s="3">
        <v>5.05</v>
      </c>
      <c r="G1045" s="3">
        <v>35.020000000000003</v>
      </c>
      <c r="H1045" s="3">
        <v>2.87</v>
      </c>
      <c r="I1045" s="3">
        <v>0.82</v>
      </c>
    </row>
    <row r="1046" spans="1:9" x14ac:dyDescent="0.25">
      <c r="A1046" s="4" t="s">
        <v>22</v>
      </c>
      <c r="B1046" s="1" t="s">
        <v>3</v>
      </c>
      <c r="C1046" s="15">
        <v>2013</v>
      </c>
      <c r="D1046" s="7" t="s">
        <v>40</v>
      </c>
      <c r="E1046" s="5">
        <v>1018.41</v>
      </c>
      <c r="F1046" s="5">
        <v>2.38</v>
      </c>
      <c r="G1046" s="5">
        <v>16.43</v>
      </c>
      <c r="H1046" s="5">
        <v>1.35</v>
      </c>
      <c r="I1046" s="5">
        <v>0.39</v>
      </c>
    </row>
    <row r="1047" spans="1:9" x14ac:dyDescent="0.25">
      <c r="A1047" s="2" t="s">
        <v>22</v>
      </c>
      <c r="B1047" s="1" t="s">
        <v>3</v>
      </c>
      <c r="C1047" s="14">
        <v>2014</v>
      </c>
      <c r="D1047" s="7" t="s">
        <v>40</v>
      </c>
      <c r="E1047" s="3">
        <v>3184.57</v>
      </c>
      <c r="F1047" s="3">
        <v>7.43</v>
      </c>
      <c r="G1047" s="3">
        <v>51.95</v>
      </c>
      <c r="H1047" s="3">
        <v>4.22</v>
      </c>
      <c r="I1047" s="3">
        <v>1.21</v>
      </c>
    </row>
    <row r="1048" spans="1:9" x14ac:dyDescent="0.25">
      <c r="A1048" s="4" t="s">
        <v>22</v>
      </c>
      <c r="B1048" s="1" t="s">
        <v>3</v>
      </c>
      <c r="C1048" s="15">
        <v>2015</v>
      </c>
      <c r="D1048" s="7" t="s">
        <v>40</v>
      </c>
      <c r="E1048" s="5">
        <v>1654.34</v>
      </c>
      <c r="F1048" s="5">
        <v>3.86</v>
      </c>
      <c r="G1048" s="5">
        <v>26.36</v>
      </c>
      <c r="H1048" s="5">
        <v>2.19</v>
      </c>
      <c r="I1048" s="5">
        <v>0.63</v>
      </c>
    </row>
    <row r="1049" spans="1:9" x14ac:dyDescent="0.25">
      <c r="A1049" s="2" t="s">
        <v>22</v>
      </c>
      <c r="B1049" s="1" t="s">
        <v>3</v>
      </c>
      <c r="C1049" s="14">
        <v>2016</v>
      </c>
      <c r="D1049" s="7" t="s">
        <v>40</v>
      </c>
      <c r="E1049" s="3">
        <v>1660.41</v>
      </c>
      <c r="F1049" s="3">
        <v>3.46</v>
      </c>
      <c r="G1049" s="3">
        <v>23.63</v>
      </c>
      <c r="H1049" s="3">
        <v>2.2000000000000002</v>
      </c>
      <c r="I1049" s="3">
        <v>0.67</v>
      </c>
    </row>
    <row r="1050" spans="1:9" x14ac:dyDescent="0.25">
      <c r="A1050" s="4" t="s">
        <v>22</v>
      </c>
      <c r="B1050" s="1" t="s">
        <v>3</v>
      </c>
      <c r="C1050" s="15">
        <v>2017</v>
      </c>
      <c r="D1050" s="7" t="s">
        <v>40</v>
      </c>
      <c r="E1050" s="5">
        <v>10759.57</v>
      </c>
      <c r="F1050" s="5">
        <v>23.02</v>
      </c>
      <c r="G1050" s="5">
        <v>160.38</v>
      </c>
      <c r="H1050" s="5">
        <v>14.26</v>
      </c>
      <c r="I1050" s="5">
        <v>4.28</v>
      </c>
    </row>
    <row r="1051" spans="1:9" x14ac:dyDescent="0.25">
      <c r="A1051" s="2" t="s">
        <v>22</v>
      </c>
      <c r="B1051" s="1" t="s">
        <v>3</v>
      </c>
      <c r="C1051" s="14">
        <v>2018</v>
      </c>
      <c r="D1051" s="7" t="s">
        <v>40</v>
      </c>
      <c r="E1051" s="3">
        <v>12711.33</v>
      </c>
      <c r="F1051" s="3">
        <v>24.11</v>
      </c>
      <c r="G1051" s="3">
        <v>164.95</v>
      </c>
      <c r="H1051" s="3">
        <v>16.84</v>
      </c>
      <c r="I1051" s="3">
        <v>5.35</v>
      </c>
    </row>
    <row r="1052" spans="1:9" ht="26.25" x14ac:dyDescent="0.25">
      <c r="A1052" s="2" t="s">
        <v>8</v>
      </c>
      <c r="B1052" s="1" t="s">
        <v>4</v>
      </c>
      <c r="C1052" s="14">
        <v>2012</v>
      </c>
      <c r="D1052" s="7" t="s">
        <v>40</v>
      </c>
      <c r="E1052" s="3">
        <v>50616.639999999999</v>
      </c>
      <c r="F1052" s="3">
        <v>117.21</v>
      </c>
      <c r="G1052" s="3">
        <v>1172.99</v>
      </c>
      <c r="H1052" s="3">
        <v>178.06</v>
      </c>
      <c r="I1052" s="3">
        <v>106.06</v>
      </c>
    </row>
    <row r="1053" spans="1:9" ht="26.25" x14ac:dyDescent="0.25">
      <c r="A1053" s="4" t="s">
        <v>8</v>
      </c>
      <c r="B1053" s="1" t="s">
        <v>4</v>
      </c>
      <c r="C1053" s="15">
        <v>2013</v>
      </c>
      <c r="D1053" s="7" t="s">
        <v>40</v>
      </c>
      <c r="E1053" s="5">
        <v>51213.919999999998</v>
      </c>
      <c r="F1053" s="5">
        <v>118.59</v>
      </c>
      <c r="G1053" s="5">
        <v>1186.53</v>
      </c>
      <c r="H1053" s="5">
        <v>180.09</v>
      </c>
      <c r="I1053" s="5">
        <v>107.26</v>
      </c>
    </row>
    <row r="1054" spans="1:9" ht="26.25" x14ac:dyDescent="0.25">
      <c r="A1054" s="2" t="s">
        <v>8</v>
      </c>
      <c r="B1054" s="1" t="s">
        <v>4</v>
      </c>
      <c r="C1054" s="14">
        <v>2014</v>
      </c>
      <c r="D1054" s="7" t="s">
        <v>40</v>
      </c>
      <c r="E1054" s="3">
        <v>43718.7</v>
      </c>
      <c r="F1054" s="3">
        <v>101.25</v>
      </c>
      <c r="G1054" s="3">
        <v>1007.35</v>
      </c>
      <c r="H1054" s="3">
        <v>152.43</v>
      </c>
      <c r="I1054" s="3">
        <v>90.54</v>
      </c>
    </row>
    <row r="1055" spans="1:9" ht="26.25" x14ac:dyDescent="0.25">
      <c r="A1055" s="4" t="s">
        <v>8</v>
      </c>
      <c r="B1055" s="1" t="s">
        <v>4</v>
      </c>
      <c r="C1055" s="15">
        <v>2015</v>
      </c>
      <c r="D1055" s="7" t="s">
        <v>40</v>
      </c>
      <c r="E1055" s="5">
        <v>44969.7</v>
      </c>
      <c r="F1055" s="5">
        <v>103.99</v>
      </c>
      <c r="G1055" s="5">
        <v>1041</v>
      </c>
      <c r="H1055" s="5">
        <v>158.33000000000001</v>
      </c>
      <c r="I1055" s="5">
        <v>94.27</v>
      </c>
    </row>
    <row r="1056" spans="1:9" ht="26.25" x14ac:dyDescent="0.25">
      <c r="A1056" s="2" t="s">
        <v>8</v>
      </c>
      <c r="B1056" s="1" t="s">
        <v>4</v>
      </c>
      <c r="C1056" s="14">
        <v>2016</v>
      </c>
      <c r="D1056" s="7" t="s">
        <v>40</v>
      </c>
      <c r="E1056" s="3">
        <v>44206.720000000001</v>
      </c>
      <c r="F1056" s="3">
        <v>99.64</v>
      </c>
      <c r="G1056" s="3">
        <v>988.56</v>
      </c>
      <c r="H1056" s="3">
        <v>154.71</v>
      </c>
      <c r="I1056" s="3">
        <v>90.77</v>
      </c>
    </row>
    <row r="1057" spans="1:9" ht="26.25" x14ac:dyDescent="0.25">
      <c r="A1057" s="4" t="s">
        <v>8</v>
      </c>
      <c r="B1057" s="1" t="s">
        <v>4</v>
      </c>
      <c r="C1057" s="15">
        <v>2017</v>
      </c>
      <c r="D1057" s="7" t="s">
        <v>40</v>
      </c>
      <c r="E1057" s="5">
        <v>48279.07</v>
      </c>
      <c r="F1057" s="5">
        <v>109.48</v>
      </c>
      <c r="G1057" s="5">
        <v>1092.6400000000001</v>
      </c>
      <c r="H1057" s="5">
        <v>170.16</v>
      </c>
      <c r="I1057" s="5">
        <v>100.37</v>
      </c>
    </row>
    <row r="1058" spans="1:9" ht="26.25" x14ac:dyDescent="0.25">
      <c r="A1058" s="2" t="s">
        <v>8</v>
      </c>
      <c r="B1058" s="1" t="s">
        <v>4</v>
      </c>
      <c r="C1058" s="14">
        <v>2018</v>
      </c>
      <c r="D1058" s="7" t="s">
        <v>40</v>
      </c>
      <c r="E1058" s="3">
        <v>56064.67</v>
      </c>
      <c r="F1058" s="3">
        <v>127.23</v>
      </c>
      <c r="G1058" s="3">
        <v>1269.99</v>
      </c>
      <c r="H1058" s="3">
        <v>197.6</v>
      </c>
      <c r="I1058" s="3">
        <v>116.6</v>
      </c>
    </row>
    <row r="1059" spans="1:9" x14ac:dyDescent="0.25">
      <c r="A1059" s="4" t="s">
        <v>9</v>
      </c>
      <c r="B1059" s="1" t="s">
        <v>4</v>
      </c>
      <c r="C1059" s="15">
        <v>2012</v>
      </c>
      <c r="D1059" s="7" t="s">
        <v>40</v>
      </c>
      <c r="E1059" s="5">
        <v>1219.06</v>
      </c>
      <c r="F1059" s="5">
        <v>2.82</v>
      </c>
      <c r="G1059" s="5">
        <v>27.9</v>
      </c>
      <c r="H1059" s="5">
        <v>4.21</v>
      </c>
      <c r="I1059" s="5">
        <v>2.4900000000000002</v>
      </c>
    </row>
    <row r="1060" spans="1:9" x14ac:dyDescent="0.25">
      <c r="A1060" s="2" t="s">
        <v>9</v>
      </c>
      <c r="B1060" s="1" t="s">
        <v>4</v>
      </c>
      <c r="C1060" s="14">
        <v>2013</v>
      </c>
      <c r="D1060" s="7" t="s">
        <v>40</v>
      </c>
      <c r="E1060" s="3">
        <v>2331.08</v>
      </c>
      <c r="F1060" s="3">
        <v>5.4</v>
      </c>
      <c r="G1060" s="3">
        <v>54.75</v>
      </c>
      <c r="H1060" s="3">
        <v>8.3699999999999992</v>
      </c>
      <c r="I1060" s="3">
        <v>5.0199999999999996</v>
      </c>
    </row>
    <row r="1061" spans="1:9" x14ac:dyDescent="0.25">
      <c r="A1061" s="4" t="s">
        <v>9</v>
      </c>
      <c r="B1061" s="1" t="s">
        <v>4</v>
      </c>
      <c r="C1061" s="15">
        <v>2014</v>
      </c>
      <c r="D1061" s="7" t="s">
        <v>40</v>
      </c>
      <c r="E1061" s="5">
        <v>3612.12</v>
      </c>
      <c r="F1061" s="5">
        <v>8.36</v>
      </c>
      <c r="G1061" s="5">
        <v>85.06</v>
      </c>
      <c r="H1061" s="5">
        <v>13.03</v>
      </c>
      <c r="I1061" s="5">
        <v>7.82</v>
      </c>
    </row>
    <row r="1062" spans="1:9" x14ac:dyDescent="0.25">
      <c r="A1062" s="2" t="s">
        <v>9</v>
      </c>
      <c r="B1062" s="1" t="s">
        <v>4</v>
      </c>
      <c r="C1062" s="14">
        <v>2015</v>
      </c>
      <c r="D1062" s="7" t="s">
        <v>40</v>
      </c>
      <c r="E1062" s="3">
        <v>5107.13</v>
      </c>
      <c r="F1062" s="3">
        <v>11.82</v>
      </c>
      <c r="G1062" s="3">
        <v>119.14</v>
      </c>
      <c r="H1062" s="3">
        <v>18.149999999999999</v>
      </c>
      <c r="I1062" s="3">
        <v>10.85</v>
      </c>
    </row>
    <row r="1063" spans="1:9" x14ac:dyDescent="0.25">
      <c r="A1063" s="4" t="s">
        <v>9</v>
      </c>
      <c r="B1063" s="1" t="s">
        <v>4</v>
      </c>
      <c r="C1063" s="15">
        <v>2016</v>
      </c>
      <c r="D1063" s="7" t="s">
        <v>40</v>
      </c>
      <c r="E1063" s="5">
        <v>5224.6899999999996</v>
      </c>
      <c r="F1063" s="5">
        <v>11.88</v>
      </c>
      <c r="G1063" s="5">
        <v>116.54</v>
      </c>
      <c r="H1063" s="5">
        <v>17.95</v>
      </c>
      <c r="I1063" s="5">
        <v>10.51</v>
      </c>
    </row>
    <row r="1064" spans="1:9" x14ac:dyDescent="0.25">
      <c r="A1064" s="2" t="s">
        <v>9</v>
      </c>
      <c r="B1064" s="1" t="s">
        <v>4</v>
      </c>
      <c r="C1064" s="14">
        <v>2017</v>
      </c>
      <c r="D1064" s="7" t="s">
        <v>40</v>
      </c>
      <c r="E1064" s="3">
        <v>5289.5</v>
      </c>
      <c r="F1064" s="3">
        <v>11.96</v>
      </c>
      <c r="G1064" s="3">
        <v>117.35</v>
      </c>
      <c r="H1064" s="3">
        <v>18.2</v>
      </c>
      <c r="I1064" s="3">
        <v>10.63</v>
      </c>
    </row>
    <row r="1065" spans="1:9" x14ac:dyDescent="0.25">
      <c r="A1065" s="4" t="s">
        <v>9</v>
      </c>
      <c r="B1065" s="1" t="s">
        <v>4</v>
      </c>
      <c r="C1065" s="15">
        <v>2018</v>
      </c>
      <c r="D1065" s="7" t="s">
        <v>40</v>
      </c>
      <c r="E1065" s="5">
        <v>5053.8599999999997</v>
      </c>
      <c r="F1065" s="5">
        <v>11.46</v>
      </c>
      <c r="G1065" s="5">
        <v>111.53</v>
      </c>
      <c r="H1065" s="5">
        <v>17.170000000000002</v>
      </c>
      <c r="I1065" s="5">
        <v>10</v>
      </c>
    </row>
    <row r="1066" spans="1:9" x14ac:dyDescent="0.25">
      <c r="A1066" s="2" t="s">
        <v>10</v>
      </c>
      <c r="B1066" s="1" t="s">
        <v>4</v>
      </c>
      <c r="C1066" s="14">
        <v>2012</v>
      </c>
      <c r="D1066" s="7" t="s">
        <v>40</v>
      </c>
      <c r="E1066" s="3">
        <v>44641.440000000002</v>
      </c>
      <c r="F1066" s="3">
        <v>103.36</v>
      </c>
      <c r="G1066" s="3">
        <v>1040.3699999999999</v>
      </c>
      <c r="H1066" s="3">
        <v>158.41999999999999</v>
      </c>
      <c r="I1066" s="3">
        <v>94.62</v>
      </c>
    </row>
    <row r="1067" spans="1:9" x14ac:dyDescent="0.25">
      <c r="A1067" s="4" t="s">
        <v>10</v>
      </c>
      <c r="B1067" s="1" t="s">
        <v>4</v>
      </c>
      <c r="C1067" s="15">
        <v>2013</v>
      </c>
      <c r="D1067" s="7" t="s">
        <v>40</v>
      </c>
      <c r="E1067" s="5">
        <v>51532.2</v>
      </c>
      <c r="F1067" s="5">
        <v>119.33</v>
      </c>
      <c r="G1067" s="5">
        <v>1192.08</v>
      </c>
      <c r="H1067" s="5">
        <v>180.78</v>
      </c>
      <c r="I1067" s="5">
        <v>107.59</v>
      </c>
    </row>
    <row r="1068" spans="1:9" x14ac:dyDescent="0.25">
      <c r="A1068" s="2" t="s">
        <v>10</v>
      </c>
      <c r="B1068" s="1" t="s">
        <v>4</v>
      </c>
      <c r="C1068" s="14">
        <v>2014</v>
      </c>
      <c r="D1068" s="7" t="s">
        <v>40</v>
      </c>
      <c r="E1068" s="3">
        <v>56854.03</v>
      </c>
      <c r="F1068" s="3">
        <v>131.65</v>
      </c>
      <c r="G1068" s="3">
        <v>1318.26</v>
      </c>
      <c r="H1068" s="3">
        <v>200.18</v>
      </c>
      <c r="I1068" s="3">
        <v>119.27</v>
      </c>
    </row>
    <row r="1069" spans="1:9" x14ac:dyDescent="0.25">
      <c r="A1069" s="4" t="s">
        <v>10</v>
      </c>
      <c r="B1069" s="1" t="s">
        <v>4</v>
      </c>
      <c r="C1069" s="15">
        <v>2015</v>
      </c>
      <c r="D1069" s="7" t="s">
        <v>40</v>
      </c>
      <c r="E1069" s="5">
        <v>43942.87</v>
      </c>
      <c r="F1069" s="5">
        <v>101.61</v>
      </c>
      <c r="G1069" s="5">
        <v>1011.62</v>
      </c>
      <c r="H1069" s="5">
        <v>153.44</v>
      </c>
      <c r="I1069" s="5">
        <v>91.11</v>
      </c>
    </row>
    <row r="1070" spans="1:9" x14ac:dyDescent="0.25">
      <c r="A1070" s="2" t="s">
        <v>10</v>
      </c>
      <c r="B1070" s="1" t="s">
        <v>4</v>
      </c>
      <c r="C1070" s="14">
        <v>2016</v>
      </c>
      <c r="D1070" s="7" t="s">
        <v>40</v>
      </c>
      <c r="E1070" s="3">
        <v>43515.75</v>
      </c>
      <c r="F1070" s="3">
        <v>98.62</v>
      </c>
      <c r="G1070" s="3">
        <v>984.02</v>
      </c>
      <c r="H1070" s="3">
        <v>153.34</v>
      </c>
      <c r="I1070" s="3">
        <v>90.42</v>
      </c>
    </row>
    <row r="1071" spans="1:9" x14ac:dyDescent="0.25">
      <c r="A1071" s="4" t="s">
        <v>10</v>
      </c>
      <c r="B1071" s="1" t="s">
        <v>4</v>
      </c>
      <c r="C1071" s="15">
        <v>2017</v>
      </c>
      <c r="D1071" s="7" t="s">
        <v>40</v>
      </c>
      <c r="E1071" s="5">
        <v>52833.42</v>
      </c>
      <c r="F1071" s="5">
        <v>119.88</v>
      </c>
      <c r="G1071" s="5">
        <v>1196.97</v>
      </c>
      <c r="H1071" s="5">
        <v>186.3</v>
      </c>
      <c r="I1071" s="5">
        <v>109.94</v>
      </c>
    </row>
    <row r="1072" spans="1:9" x14ac:dyDescent="0.25">
      <c r="A1072" s="2" t="s">
        <v>10</v>
      </c>
      <c r="B1072" s="1" t="s">
        <v>4</v>
      </c>
      <c r="C1072" s="14">
        <v>2018</v>
      </c>
      <c r="D1072" s="7" t="s">
        <v>40</v>
      </c>
      <c r="E1072" s="3">
        <v>58019.75</v>
      </c>
      <c r="F1072" s="3">
        <v>131.63999999999999</v>
      </c>
      <c r="G1072" s="3">
        <v>1311.55</v>
      </c>
      <c r="H1072" s="3">
        <v>203.94</v>
      </c>
      <c r="I1072" s="3">
        <v>120.22</v>
      </c>
    </row>
    <row r="1073" spans="1:9" ht="26.25" x14ac:dyDescent="0.25">
      <c r="A1073" s="4" t="s">
        <v>11</v>
      </c>
      <c r="B1073" s="1" t="s">
        <v>4</v>
      </c>
      <c r="C1073" s="15">
        <v>2012</v>
      </c>
      <c r="D1073" s="7" t="s">
        <v>40</v>
      </c>
      <c r="E1073" s="5">
        <v>5769.54</v>
      </c>
      <c r="F1073" s="5">
        <v>13.47</v>
      </c>
      <c r="G1073" s="5">
        <v>134.82</v>
      </c>
      <c r="H1073" s="5">
        <v>7.64</v>
      </c>
      <c r="I1073" s="5">
        <v>2.1800000000000002</v>
      </c>
    </row>
    <row r="1074" spans="1:9" ht="26.25" x14ac:dyDescent="0.25">
      <c r="A1074" s="2" t="s">
        <v>11</v>
      </c>
      <c r="B1074" s="1" t="s">
        <v>4</v>
      </c>
      <c r="C1074" s="14">
        <v>2013</v>
      </c>
      <c r="D1074" s="7" t="s">
        <v>40</v>
      </c>
      <c r="E1074" s="3">
        <v>7722.86</v>
      </c>
      <c r="F1074" s="3">
        <v>18.03</v>
      </c>
      <c r="G1074" s="3">
        <v>186.19</v>
      </c>
      <c r="H1074" s="3">
        <v>10.23</v>
      </c>
      <c r="I1074" s="3">
        <v>2.92</v>
      </c>
    </row>
    <row r="1075" spans="1:9" ht="26.25" x14ac:dyDescent="0.25">
      <c r="A1075" s="4" t="s">
        <v>11</v>
      </c>
      <c r="B1075" s="1" t="s">
        <v>4</v>
      </c>
      <c r="C1075" s="15">
        <v>2014</v>
      </c>
      <c r="D1075" s="7" t="s">
        <v>40</v>
      </c>
      <c r="E1075" s="5">
        <v>11843.46</v>
      </c>
      <c r="F1075" s="5">
        <v>27.65</v>
      </c>
      <c r="G1075" s="5">
        <v>287.11</v>
      </c>
      <c r="H1075" s="5">
        <v>15.69</v>
      </c>
      <c r="I1075" s="5">
        <v>4.4800000000000004</v>
      </c>
    </row>
    <row r="1076" spans="1:9" ht="26.25" x14ac:dyDescent="0.25">
      <c r="A1076" s="2" t="s">
        <v>11</v>
      </c>
      <c r="B1076" s="1" t="s">
        <v>4</v>
      </c>
      <c r="C1076" s="14">
        <v>2015</v>
      </c>
      <c r="D1076" s="7" t="s">
        <v>40</v>
      </c>
      <c r="E1076" s="3">
        <v>13097.11</v>
      </c>
      <c r="F1076" s="3">
        <v>30.55</v>
      </c>
      <c r="G1076" s="3">
        <v>308.61</v>
      </c>
      <c r="H1076" s="3">
        <v>17.350000000000001</v>
      </c>
      <c r="I1076" s="3">
        <v>4.96</v>
      </c>
    </row>
    <row r="1077" spans="1:9" ht="26.25" x14ac:dyDescent="0.25">
      <c r="A1077" s="4" t="s">
        <v>11</v>
      </c>
      <c r="B1077" s="1" t="s">
        <v>4</v>
      </c>
      <c r="C1077" s="15">
        <v>2016</v>
      </c>
      <c r="D1077" s="7" t="s">
        <v>40</v>
      </c>
      <c r="E1077" s="5">
        <v>23250.7</v>
      </c>
      <c r="F1077" s="5">
        <v>53.51</v>
      </c>
      <c r="G1077" s="5">
        <v>532.61</v>
      </c>
      <c r="H1077" s="5">
        <v>30.81</v>
      </c>
      <c r="I1077" s="5">
        <v>8.8800000000000008</v>
      </c>
    </row>
    <row r="1078" spans="1:9" ht="26.25" x14ac:dyDescent="0.25">
      <c r="A1078" s="2" t="s">
        <v>11</v>
      </c>
      <c r="B1078" s="1" t="s">
        <v>4</v>
      </c>
      <c r="C1078" s="14">
        <v>2017</v>
      </c>
      <c r="D1078" s="7" t="s">
        <v>40</v>
      </c>
      <c r="E1078" s="3">
        <v>17205.580000000002</v>
      </c>
      <c r="F1078" s="3">
        <v>38.83</v>
      </c>
      <c r="G1078" s="3">
        <v>381.44</v>
      </c>
      <c r="H1078" s="3">
        <v>22.8</v>
      </c>
      <c r="I1078" s="3">
        <v>6.64</v>
      </c>
    </row>
    <row r="1079" spans="1:9" ht="26.25" x14ac:dyDescent="0.25">
      <c r="A1079" s="4" t="s">
        <v>11</v>
      </c>
      <c r="B1079" s="1" t="s">
        <v>4</v>
      </c>
      <c r="C1079" s="15">
        <v>2018</v>
      </c>
      <c r="D1079" s="7" t="s">
        <v>40</v>
      </c>
      <c r="E1079" s="5">
        <v>14601.99</v>
      </c>
      <c r="F1079" s="5">
        <v>33.380000000000003</v>
      </c>
      <c r="G1079" s="5">
        <v>334.38</v>
      </c>
      <c r="H1079" s="5">
        <v>19.350000000000001</v>
      </c>
      <c r="I1079" s="5">
        <v>5.6</v>
      </c>
    </row>
    <row r="1080" spans="1:9" ht="26.25" x14ac:dyDescent="0.25">
      <c r="A1080" s="2" t="s">
        <v>12</v>
      </c>
      <c r="B1080" s="1" t="s">
        <v>4</v>
      </c>
      <c r="C1080" s="14">
        <v>2012</v>
      </c>
      <c r="D1080" s="7" t="s">
        <v>40</v>
      </c>
      <c r="E1080" s="3">
        <v>1700.92</v>
      </c>
      <c r="F1080" s="3">
        <v>3.93</v>
      </c>
      <c r="G1080" s="3">
        <v>41.62</v>
      </c>
      <c r="H1080" s="3">
        <v>6.5</v>
      </c>
      <c r="I1080" s="3">
        <v>3.97</v>
      </c>
    </row>
    <row r="1081" spans="1:9" ht="26.25" x14ac:dyDescent="0.25">
      <c r="A1081" s="4" t="s">
        <v>12</v>
      </c>
      <c r="B1081" s="1" t="s">
        <v>4</v>
      </c>
      <c r="C1081" s="15">
        <v>2013</v>
      </c>
      <c r="D1081" s="7" t="s">
        <v>40</v>
      </c>
      <c r="E1081" s="5">
        <v>429.39</v>
      </c>
      <c r="F1081" s="5">
        <v>0.99</v>
      </c>
      <c r="G1081" s="5">
        <v>10.55</v>
      </c>
      <c r="H1081" s="5">
        <v>1.65</v>
      </c>
      <c r="I1081" s="5">
        <v>1.01</v>
      </c>
    </row>
    <row r="1082" spans="1:9" ht="26.25" x14ac:dyDescent="0.25">
      <c r="A1082" s="2" t="s">
        <v>12</v>
      </c>
      <c r="B1082" s="1" t="s">
        <v>4</v>
      </c>
      <c r="C1082" s="14">
        <v>2014</v>
      </c>
      <c r="D1082" s="7" t="s">
        <v>40</v>
      </c>
      <c r="E1082" s="3">
        <v>95.35</v>
      </c>
      <c r="F1082" s="3">
        <v>0.22</v>
      </c>
      <c r="G1082" s="3">
        <v>1.88</v>
      </c>
      <c r="H1082" s="3">
        <v>0.26</v>
      </c>
      <c r="I1082" s="3">
        <v>0.14000000000000001</v>
      </c>
    </row>
    <row r="1083" spans="1:9" ht="26.25" x14ac:dyDescent="0.25">
      <c r="A1083" s="4" t="s">
        <v>12</v>
      </c>
      <c r="B1083" s="1" t="s">
        <v>4</v>
      </c>
      <c r="C1083" s="15">
        <v>2015</v>
      </c>
      <c r="D1083" s="7" t="s">
        <v>40</v>
      </c>
      <c r="E1083" s="5">
        <v>67.83</v>
      </c>
      <c r="F1083" s="5">
        <v>0.16</v>
      </c>
      <c r="G1083" s="5">
        <v>1.24</v>
      </c>
      <c r="H1083" s="5">
        <v>0.16</v>
      </c>
      <c r="I1083" s="5">
        <v>0.08</v>
      </c>
    </row>
    <row r="1084" spans="1:9" ht="26.25" x14ac:dyDescent="0.25">
      <c r="A1084" s="2" t="s">
        <v>12</v>
      </c>
      <c r="B1084" s="1" t="s">
        <v>4</v>
      </c>
      <c r="C1084" s="14">
        <v>2016</v>
      </c>
      <c r="D1084" s="7" t="s">
        <v>40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</row>
    <row r="1085" spans="1:9" ht="26.25" x14ac:dyDescent="0.25">
      <c r="A1085" s="4" t="s">
        <v>12</v>
      </c>
      <c r="B1085" s="1" t="s">
        <v>4</v>
      </c>
      <c r="C1085" s="15">
        <v>2017</v>
      </c>
      <c r="D1085" s="7" t="s">
        <v>40</v>
      </c>
      <c r="E1085" s="5">
        <v>140.69999999999999</v>
      </c>
      <c r="F1085" s="5">
        <v>0.25</v>
      </c>
      <c r="G1085" s="5">
        <v>1.92</v>
      </c>
      <c r="H1085" s="5">
        <v>0.4</v>
      </c>
      <c r="I1085" s="5">
        <v>0.18</v>
      </c>
    </row>
    <row r="1086" spans="1:9" ht="26.25" x14ac:dyDescent="0.25">
      <c r="A1086" s="2" t="s">
        <v>12</v>
      </c>
      <c r="B1086" s="1" t="s">
        <v>4</v>
      </c>
      <c r="C1086" s="14">
        <v>2018</v>
      </c>
      <c r="D1086" s="7" t="s">
        <v>40</v>
      </c>
      <c r="E1086" s="3">
        <v>229.44</v>
      </c>
      <c r="F1086" s="3">
        <v>0.42</v>
      </c>
      <c r="G1086" s="3">
        <v>3.64</v>
      </c>
      <c r="H1086" s="3">
        <v>0.72</v>
      </c>
      <c r="I1086" s="3">
        <v>0.36</v>
      </c>
    </row>
    <row r="1087" spans="1:9" ht="26.25" x14ac:dyDescent="0.25">
      <c r="A1087" s="4" t="s">
        <v>13</v>
      </c>
      <c r="B1087" s="1" t="s">
        <v>4</v>
      </c>
      <c r="C1087" s="15">
        <v>2012</v>
      </c>
      <c r="D1087" s="7" t="s">
        <v>40</v>
      </c>
      <c r="E1087" s="5">
        <v>2227.92</v>
      </c>
      <c r="F1087" s="5">
        <v>5.16</v>
      </c>
      <c r="G1087" s="5">
        <v>51.56</v>
      </c>
      <c r="H1087" s="5">
        <v>7.82</v>
      </c>
      <c r="I1087" s="5">
        <v>4.6500000000000004</v>
      </c>
    </row>
    <row r="1088" spans="1:9" ht="26.25" x14ac:dyDescent="0.25">
      <c r="A1088" s="2" t="s">
        <v>13</v>
      </c>
      <c r="B1088" s="1" t="s">
        <v>4</v>
      </c>
      <c r="C1088" s="14">
        <v>2013</v>
      </c>
      <c r="D1088" s="7" t="s">
        <v>40</v>
      </c>
      <c r="E1088" s="3">
        <v>1166.9100000000001</v>
      </c>
      <c r="F1088" s="3">
        <v>2.7</v>
      </c>
      <c r="G1088" s="3">
        <v>27.02</v>
      </c>
      <c r="H1088" s="3">
        <v>4.0999999999999996</v>
      </c>
      <c r="I1088" s="3">
        <v>2.44</v>
      </c>
    </row>
    <row r="1089" spans="1:9" ht="26.25" x14ac:dyDescent="0.25">
      <c r="A1089" s="4" t="s">
        <v>13</v>
      </c>
      <c r="B1089" s="1" t="s">
        <v>4</v>
      </c>
      <c r="C1089" s="15">
        <v>2014</v>
      </c>
      <c r="D1089" s="7" t="s">
        <v>40</v>
      </c>
      <c r="E1089" s="5">
        <v>2546.3000000000002</v>
      </c>
      <c r="F1089" s="5">
        <v>5.9</v>
      </c>
      <c r="G1089" s="5">
        <v>58.21</v>
      </c>
      <c r="H1089" s="5">
        <v>8.77</v>
      </c>
      <c r="I1089" s="5">
        <v>5.19</v>
      </c>
    </row>
    <row r="1090" spans="1:9" ht="26.25" x14ac:dyDescent="0.25">
      <c r="A1090" s="2" t="s">
        <v>13</v>
      </c>
      <c r="B1090" s="1" t="s">
        <v>4</v>
      </c>
      <c r="C1090" s="14">
        <v>2015</v>
      </c>
      <c r="D1090" s="7" t="s">
        <v>40</v>
      </c>
      <c r="E1090" s="3">
        <v>3258.17</v>
      </c>
      <c r="F1090" s="3">
        <v>7.55</v>
      </c>
      <c r="G1090" s="3">
        <v>73.930000000000007</v>
      </c>
      <c r="H1090" s="3">
        <v>11.09</v>
      </c>
      <c r="I1090" s="3">
        <v>6.54</v>
      </c>
    </row>
    <row r="1091" spans="1:9" ht="26.25" x14ac:dyDescent="0.25">
      <c r="A1091" s="4" t="s">
        <v>13</v>
      </c>
      <c r="B1091" s="1" t="s">
        <v>4</v>
      </c>
      <c r="C1091" s="15">
        <v>2016</v>
      </c>
      <c r="D1091" s="7" t="s">
        <v>40</v>
      </c>
      <c r="E1091" s="5">
        <v>6280.01</v>
      </c>
      <c r="F1091" s="5">
        <v>14.27</v>
      </c>
      <c r="G1091" s="5">
        <v>136.57</v>
      </c>
      <c r="H1091" s="5">
        <v>20.78</v>
      </c>
      <c r="I1091" s="5">
        <v>12</v>
      </c>
    </row>
    <row r="1092" spans="1:9" ht="26.25" x14ac:dyDescent="0.25">
      <c r="A1092" s="2" t="s">
        <v>13</v>
      </c>
      <c r="B1092" s="1" t="s">
        <v>4</v>
      </c>
      <c r="C1092" s="14">
        <v>2017</v>
      </c>
      <c r="D1092" s="7" t="s">
        <v>40</v>
      </c>
      <c r="E1092" s="3">
        <v>6987.43</v>
      </c>
      <c r="F1092" s="3">
        <v>15.76</v>
      </c>
      <c r="G1092" s="3">
        <v>143.57</v>
      </c>
      <c r="H1092" s="3">
        <v>21.51</v>
      </c>
      <c r="I1092" s="3">
        <v>12.04</v>
      </c>
    </row>
    <row r="1093" spans="1:9" ht="26.25" x14ac:dyDescent="0.25">
      <c r="A1093" s="4" t="s">
        <v>13</v>
      </c>
      <c r="B1093" s="1" t="s">
        <v>4</v>
      </c>
      <c r="C1093" s="15">
        <v>2018</v>
      </c>
      <c r="D1093" s="7" t="s">
        <v>40</v>
      </c>
      <c r="E1093" s="5">
        <v>8971.34</v>
      </c>
      <c r="F1093" s="5">
        <v>20</v>
      </c>
      <c r="G1093" s="5">
        <v>177.42</v>
      </c>
      <c r="H1093" s="5">
        <v>26.66</v>
      </c>
      <c r="I1093" s="5">
        <v>14.59</v>
      </c>
    </row>
    <row r="1094" spans="1:9" ht="26.25" x14ac:dyDescent="0.25">
      <c r="A1094" s="2" t="s">
        <v>14</v>
      </c>
      <c r="B1094" s="1" t="s">
        <v>4</v>
      </c>
      <c r="C1094" s="14">
        <v>2012</v>
      </c>
      <c r="D1094" s="7" t="s">
        <v>40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</row>
    <row r="1095" spans="1:9" ht="26.25" x14ac:dyDescent="0.25">
      <c r="A1095" s="4" t="s">
        <v>14</v>
      </c>
      <c r="B1095" s="1" t="s">
        <v>4</v>
      </c>
      <c r="C1095" s="15">
        <v>2013</v>
      </c>
      <c r="D1095" s="7" t="s">
        <v>40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</row>
    <row r="1096" spans="1:9" ht="26.25" x14ac:dyDescent="0.25">
      <c r="A1096" s="2" t="s">
        <v>14</v>
      </c>
      <c r="B1096" s="1" t="s">
        <v>4</v>
      </c>
      <c r="C1096" s="14">
        <v>2014</v>
      </c>
      <c r="D1096" s="7" t="s">
        <v>40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</row>
    <row r="1097" spans="1:9" ht="26.25" x14ac:dyDescent="0.25">
      <c r="A1097" s="4" t="s">
        <v>14</v>
      </c>
      <c r="B1097" s="1" t="s">
        <v>4</v>
      </c>
      <c r="C1097" s="15">
        <v>2015</v>
      </c>
      <c r="D1097" s="7" t="s">
        <v>40</v>
      </c>
      <c r="E1097" s="5">
        <v>0</v>
      </c>
      <c r="F1097" s="5">
        <v>0</v>
      </c>
      <c r="G1097" s="5">
        <v>0</v>
      </c>
      <c r="H1097" s="5">
        <v>0</v>
      </c>
      <c r="I1097" s="5">
        <v>0</v>
      </c>
    </row>
    <row r="1098" spans="1:9" ht="26.25" x14ac:dyDescent="0.25">
      <c r="A1098" s="2" t="s">
        <v>14</v>
      </c>
      <c r="B1098" s="1" t="s">
        <v>4</v>
      </c>
      <c r="C1098" s="14">
        <v>2016</v>
      </c>
      <c r="D1098" s="7" t="s">
        <v>40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</row>
    <row r="1099" spans="1:9" ht="26.25" x14ac:dyDescent="0.25">
      <c r="A1099" s="4" t="s">
        <v>14</v>
      </c>
      <c r="B1099" s="1" t="s">
        <v>4</v>
      </c>
      <c r="C1099" s="15">
        <v>2017</v>
      </c>
      <c r="D1099" s="7" t="s">
        <v>40</v>
      </c>
      <c r="E1099" s="5">
        <v>0</v>
      </c>
      <c r="F1099" s="5">
        <v>0</v>
      </c>
      <c r="G1099" s="5">
        <v>0</v>
      </c>
      <c r="H1099" s="5">
        <v>0</v>
      </c>
      <c r="I1099" s="5">
        <v>0</v>
      </c>
    </row>
    <row r="1100" spans="1:9" ht="26.25" x14ac:dyDescent="0.25">
      <c r="A1100" s="2" t="s">
        <v>14</v>
      </c>
      <c r="B1100" s="1" t="s">
        <v>4</v>
      </c>
      <c r="C1100" s="14">
        <v>2018</v>
      </c>
      <c r="D1100" s="7" t="s">
        <v>40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</row>
    <row r="1101" spans="1:9" ht="26.25" x14ac:dyDescent="0.25">
      <c r="A1101" s="4" t="s">
        <v>15</v>
      </c>
      <c r="B1101" s="1" t="s">
        <v>4</v>
      </c>
      <c r="C1101" s="15">
        <v>2012</v>
      </c>
      <c r="D1101" s="7" t="s">
        <v>40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</row>
    <row r="1102" spans="1:9" ht="26.25" x14ac:dyDescent="0.25">
      <c r="A1102" s="2" t="s">
        <v>15</v>
      </c>
      <c r="B1102" s="1" t="s">
        <v>4</v>
      </c>
      <c r="C1102" s="14">
        <v>2013</v>
      </c>
      <c r="D1102" s="7" t="s">
        <v>40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</row>
    <row r="1103" spans="1:9" ht="26.25" x14ac:dyDescent="0.25">
      <c r="A1103" s="4" t="s">
        <v>15</v>
      </c>
      <c r="B1103" s="1" t="s">
        <v>4</v>
      </c>
      <c r="C1103" s="15">
        <v>2014</v>
      </c>
      <c r="D1103" s="7" t="s">
        <v>40</v>
      </c>
      <c r="E1103" s="5">
        <v>0</v>
      </c>
      <c r="F1103" s="5">
        <v>0</v>
      </c>
      <c r="G1103" s="5">
        <v>0</v>
      </c>
      <c r="H1103" s="5">
        <v>0</v>
      </c>
      <c r="I1103" s="5">
        <v>0</v>
      </c>
    </row>
    <row r="1104" spans="1:9" ht="26.25" x14ac:dyDescent="0.25">
      <c r="A1104" s="2" t="s">
        <v>15</v>
      </c>
      <c r="B1104" s="1" t="s">
        <v>4</v>
      </c>
      <c r="C1104" s="14">
        <v>2015</v>
      </c>
      <c r="D1104" s="7" t="s">
        <v>40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</row>
    <row r="1105" spans="1:9" ht="26.25" x14ac:dyDescent="0.25">
      <c r="A1105" s="4" t="s">
        <v>15</v>
      </c>
      <c r="B1105" s="1" t="s">
        <v>4</v>
      </c>
      <c r="C1105" s="15">
        <v>2016</v>
      </c>
      <c r="D1105" s="7" t="s">
        <v>40</v>
      </c>
      <c r="E1105" s="5">
        <v>0</v>
      </c>
      <c r="F1105" s="5">
        <v>0</v>
      </c>
      <c r="G1105" s="5">
        <v>0</v>
      </c>
      <c r="H1105" s="5">
        <v>0</v>
      </c>
      <c r="I1105" s="5">
        <v>0</v>
      </c>
    </row>
    <row r="1106" spans="1:9" ht="26.25" x14ac:dyDescent="0.25">
      <c r="A1106" s="2" t="s">
        <v>15</v>
      </c>
      <c r="B1106" s="1" t="s">
        <v>4</v>
      </c>
      <c r="C1106" s="14">
        <v>2017</v>
      </c>
      <c r="D1106" s="7" t="s">
        <v>40</v>
      </c>
      <c r="E1106" s="3">
        <v>4395.59</v>
      </c>
      <c r="F1106" s="3">
        <v>7.01</v>
      </c>
      <c r="G1106" s="3">
        <v>41.57</v>
      </c>
      <c r="H1106" s="3">
        <v>5.82</v>
      </c>
      <c r="I1106" s="3">
        <v>2.79</v>
      </c>
    </row>
    <row r="1107" spans="1:9" ht="26.25" x14ac:dyDescent="0.25">
      <c r="A1107" s="4" t="s">
        <v>15</v>
      </c>
      <c r="B1107" s="1" t="s">
        <v>4</v>
      </c>
      <c r="C1107" s="15">
        <v>2018</v>
      </c>
      <c r="D1107" s="7" t="s">
        <v>40</v>
      </c>
      <c r="E1107" s="5">
        <v>7631.76</v>
      </c>
      <c r="F1107" s="5">
        <v>12.4</v>
      </c>
      <c r="G1107" s="5">
        <v>74.680000000000007</v>
      </c>
      <c r="H1107" s="5">
        <v>10.11</v>
      </c>
      <c r="I1107" s="5">
        <v>5.54</v>
      </c>
    </row>
    <row r="1108" spans="1:9" ht="39" x14ac:dyDescent="0.25">
      <c r="A1108" s="2" t="s">
        <v>16</v>
      </c>
      <c r="B1108" s="1" t="s">
        <v>4</v>
      </c>
      <c r="C1108" s="14">
        <v>2012</v>
      </c>
      <c r="D1108" s="7" t="s">
        <v>40</v>
      </c>
      <c r="E1108" s="3">
        <v>54648.06</v>
      </c>
      <c r="F1108" s="3">
        <v>127.57</v>
      </c>
      <c r="G1108" s="3">
        <v>845.75</v>
      </c>
      <c r="H1108" s="3">
        <v>72.400000000000006</v>
      </c>
      <c r="I1108" s="3">
        <v>20.69</v>
      </c>
    </row>
    <row r="1109" spans="1:9" ht="39" x14ac:dyDescent="0.25">
      <c r="A1109" s="4" t="s">
        <v>16</v>
      </c>
      <c r="B1109" s="1" t="s">
        <v>4</v>
      </c>
      <c r="C1109" s="15">
        <v>2013</v>
      </c>
      <c r="D1109" s="7" t="s">
        <v>40</v>
      </c>
      <c r="E1109" s="5">
        <v>40822.29</v>
      </c>
      <c r="F1109" s="5">
        <v>95.29</v>
      </c>
      <c r="G1109" s="5">
        <v>635.42999999999995</v>
      </c>
      <c r="H1109" s="5">
        <v>54.09</v>
      </c>
      <c r="I1109" s="5">
        <v>15.45</v>
      </c>
    </row>
    <row r="1110" spans="1:9" ht="39" x14ac:dyDescent="0.25">
      <c r="A1110" s="2" t="s">
        <v>16</v>
      </c>
      <c r="B1110" s="1" t="s">
        <v>4</v>
      </c>
      <c r="C1110" s="14">
        <v>2014</v>
      </c>
      <c r="D1110" s="7" t="s">
        <v>40</v>
      </c>
      <c r="E1110" s="3">
        <v>33271.800000000003</v>
      </c>
      <c r="F1110" s="3">
        <v>77.67</v>
      </c>
      <c r="G1110" s="3">
        <v>512.84</v>
      </c>
      <c r="H1110" s="3">
        <v>44.08</v>
      </c>
      <c r="I1110" s="3">
        <v>12.6</v>
      </c>
    </row>
    <row r="1111" spans="1:9" ht="39" x14ac:dyDescent="0.25">
      <c r="A1111" s="4" t="s">
        <v>16</v>
      </c>
      <c r="B1111" s="1" t="s">
        <v>4</v>
      </c>
      <c r="C1111" s="15">
        <v>2015</v>
      </c>
      <c r="D1111" s="7" t="s">
        <v>40</v>
      </c>
      <c r="E1111" s="5">
        <v>46448.88</v>
      </c>
      <c r="F1111" s="5">
        <v>105.84</v>
      </c>
      <c r="G1111" s="5">
        <v>694.65</v>
      </c>
      <c r="H1111" s="5">
        <v>61.54</v>
      </c>
      <c r="I1111" s="5">
        <v>17.829999999999998</v>
      </c>
    </row>
    <row r="1112" spans="1:9" ht="39" x14ac:dyDescent="0.25">
      <c r="A1112" s="2" t="s">
        <v>16</v>
      </c>
      <c r="B1112" s="1" t="s">
        <v>4</v>
      </c>
      <c r="C1112" s="14">
        <v>2016</v>
      </c>
      <c r="D1112" s="7" t="s">
        <v>40</v>
      </c>
      <c r="E1112" s="3">
        <v>65565.259999999995</v>
      </c>
      <c r="F1112" s="3">
        <v>110.95</v>
      </c>
      <c r="G1112" s="3">
        <v>701.46</v>
      </c>
      <c r="H1112" s="3">
        <v>86.87</v>
      </c>
      <c r="I1112" s="3">
        <v>28.9</v>
      </c>
    </row>
    <row r="1113" spans="1:9" ht="39" x14ac:dyDescent="0.25">
      <c r="A1113" s="4" t="s">
        <v>16</v>
      </c>
      <c r="B1113" s="1" t="s">
        <v>4</v>
      </c>
      <c r="C1113" s="15">
        <v>2017</v>
      </c>
      <c r="D1113" s="7" t="s">
        <v>40</v>
      </c>
      <c r="E1113" s="5">
        <v>38404.06</v>
      </c>
      <c r="F1113" s="5">
        <v>68.53</v>
      </c>
      <c r="G1113" s="5">
        <v>437.06</v>
      </c>
      <c r="H1113" s="5">
        <v>50.88</v>
      </c>
      <c r="I1113" s="5">
        <v>16.579999999999998</v>
      </c>
    </row>
    <row r="1114" spans="1:9" ht="39" x14ac:dyDescent="0.25">
      <c r="A1114" s="2" t="s">
        <v>16</v>
      </c>
      <c r="B1114" s="1" t="s">
        <v>4</v>
      </c>
      <c r="C1114" s="14">
        <v>2018</v>
      </c>
      <c r="D1114" s="7" t="s">
        <v>40</v>
      </c>
      <c r="E1114" s="3">
        <v>31532.38</v>
      </c>
      <c r="F1114" s="3">
        <v>59.86</v>
      </c>
      <c r="G1114" s="3">
        <v>393.47</v>
      </c>
      <c r="H1114" s="3">
        <v>41.78</v>
      </c>
      <c r="I1114" s="3">
        <v>13.27</v>
      </c>
    </row>
    <row r="1115" spans="1:9" ht="26.25" x14ac:dyDescent="0.25">
      <c r="A1115" s="4" t="s">
        <v>17</v>
      </c>
      <c r="B1115" s="1" t="s">
        <v>4</v>
      </c>
      <c r="C1115" s="15">
        <v>2012</v>
      </c>
      <c r="D1115" s="7" t="s">
        <v>40</v>
      </c>
      <c r="E1115" s="5">
        <v>19077.939999999999</v>
      </c>
      <c r="F1115" s="5">
        <v>44.54</v>
      </c>
      <c r="G1115" s="5">
        <v>279.45</v>
      </c>
      <c r="H1115" s="5">
        <v>25.28</v>
      </c>
      <c r="I1115" s="5">
        <v>7.22</v>
      </c>
    </row>
    <row r="1116" spans="1:9" ht="26.25" x14ac:dyDescent="0.25">
      <c r="A1116" s="2" t="s">
        <v>17</v>
      </c>
      <c r="B1116" s="1" t="s">
        <v>4</v>
      </c>
      <c r="C1116" s="14">
        <v>2013</v>
      </c>
      <c r="D1116" s="7" t="s">
        <v>40</v>
      </c>
      <c r="E1116" s="3">
        <v>8950.2199999999993</v>
      </c>
      <c r="F1116" s="3">
        <v>20.89</v>
      </c>
      <c r="G1116" s="3">
        <v>131.9</v>
      </c>
      <c r="H1116" s="3">
        <v>11.86</v>
      </c>
      <c r="I1116" s="3">
        <v>3.39</v>
      </c>
    </row>
    <row r="1117" spans="1:9" ht="26.25" x14ac:dyDescent="0.25">
      <c r="A1117" s="4" t="s">
        <v>17</v>
      </c>
      <c r="B1117" s="1" t="s">
        <v>4</v>
      </c>
      <c r="C1117" s="15">
        <v>2014</v>
      </c>
      <c r="D1117" s="7" t="s">
        <v>40</v>
      </c>
      <c r="E1117" s="5">
        <v>28433.22</v>
      </c>
      <c r="F1117" s="5">
        <v>66.37</v>
      </c>
      <c r="G1117" s="5">
        <v>426.99</v>
      </c>
      <c r="H1117" s="5">
        <v>37.67</v>
      </c>
      <c r="I1117" s="5">
        <v>10.76</v>
      </c>
    </row>
    <row r="1118" spans="1:9" ht="26.25" x14ac:dyDescent="0.25">
      <c r="A1118" s="2" t="s">
        <v>17</v>
      </c>
      <c r="B1118" s="1" t="s">
        <v>4</v>
      </c>
      <c r="C1118" s="14">
        <v>2015</v>
      </c>
      <c r="D1118" s="7" t="s">
        <v>40</v>
      </c>
      <c r="E1118" s="3">
        <v>20012.87</v>
      </c>
      <c r="F1118" s="3">
        <v>46.39</v>
      </c>
      <c r="G1118" s="3">
        <v>293.48</v>
      </c>
      <c r="H1118" s="3">
        <v>26.52</v>
      </c>
      <c r="I1118" s="3">
        <v>7.61</v>
      </c>
    </row>
    <row r="1119" spans="1:9" ht="26.25" x14ac:dyDescent="0.25">
      <c r="A1119" s="4" t="s">
        <v>17</v>
      </c>
      <c r="B1119" s="1" t="s">
        <v>4</v>
      </c>
      <c r="C1119" s="15">
        <v>2016</v>
      </c>
      <c r="D1119" s="7" t="s">
        <v>40</v>
      </c>
      <c r="E1119" s="5">
        <v>21175.040000000001</v>
      </c>
      <c r="F1119" s="5">
        <v>40.42</v>
      </c>
      <c r="G1119" s="5">
        <v>256.7</v>
      </c>
      <c r="H1119" s="5">
        <v>28.06</v>
      </c>
      <c r="I1119" s="5">
        <v>8.89</v>
      </c>
    </row>
    <row r="1120" spans="1:9" ht="26.25" x14ac:dyDescent="0.25">
      <c r="A1120" s="2" t="s">
        <v>17</v>
      </c>
      <c r="B1120" s="1" t="s">
        <v>4</v>
      </c>
      <c r="C1120" s="14">
        <v>2017</v>
      </c>
      <c r="D1120" s="7" t="s">
        <v>40</v>
      </c>
      <c r="E1120" s="3">
        <v>17635.16</v>
      </c>
      <c r="F1120" s="3">
        <v>33.799999999999997</v>
      </c>
      <c r="G1120" s="3">
        <v>215.45</v>
      </c>
      <c r="H1120" s="3">
        <v>23.37</v>
      </c>
      <c r="I1120" s="3">
        <v>7.39</v>
      </c>
    </row>
    <row r="1121" spans="1:9" ht="26.25" x14ac:dyDescent="0.25">
      <c r="A1121" s="4" t="s">
        <v>17</v>
      </c>
      <c r="B1121" s="1" t="s">
        <v>4</v>
      </c>
      <c r="C1121" s="15">
        <v>2018</v>
      </c>
      <c r="D1121" s="7" t="s">
        <v>40</v>
      </c>
      <c r="E1121" s="5">
        <v>14636.56</v>
      </c>
      <c r="F1121" s="5">
        <v>25.88</v>
      </c>
      <c r="G1121" s="5">
        <v>162.33000000000001</v>
      </c>
      <c r="H1121" s="5">
        <v>19.39</v>
      </c>
      <c r="I1121" s="5">
        <v>6.34</v>
      </c>
    </row>
    <row r="1122" spans="1:9" ht="26.25" x14ac:dyDescent="0.25">
      <c r="A1122" s="2" t="s">
        <v>18</v>
      </c>
      <c r="B1122" s="1" t="s">
        <v>4</v>
      </c>
      <c r="C1122" s="14">
        <v>2012</v>
      </c>
      <c r="D1122" s="7" t="s">
        <v>40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</row>
    <row r="1123" spans="1:9" ht="26.25" x14ac:dyDescent="0.25">
      <c r="A1123" s="4" t="s">
        <v>18</v>
      </c>
      <c r="B1123" s="1" t="s">
        <v>4</v>
      </c>
      <c r="C1123" s="15">
        <v>2013</v>
      </c>
      <c r="D1123" s="7" t="s">
        <v>40</v>
      </c>
      <c r="E1123" s="5">
        <v>0</v>
      </c>
      <c r="F1123" s="5">
        <v>0</v>
      </c>
      <c r="G1123" s="5">
        <v>0</v>
      </c>
      <c r="H1123" s="5">
        <v>0</v>
      </c>
      <c r="I1123" s="5">
        <v>0</v>
      </c>
    </row>
    <row r="1124" spans="1:9" ht="26.25" x14ac:dyDescent="0.25">
      <c r="A1124" s="2" t="s">
        <v>18</v>
      </c>
      <c r="B1124" s="1" t="s">
        <v>4</v>
      </c>
      <c r="C1124" s="14">
        <v>2014</v>
      </c>
      <c r="D1124" s="7" t="s">
        <v>40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</row>
    <row r="1125" spans="1:9" ht="26.25" x14ac:dyDescent="0.25">
      <c r="A1125" s="4" t="s">
        <v>18</v>
      </c>
      <c r="B1125" s="1" t="s">
        <v>4</v>
      </c>
      <c r="C1125" s="15">
        <v>2015</v>
      </c>
      <c r="D1125" s="7" t="s">
        <v>40</v>
      </c>
      <c r="E1125" s="5">
        <v>0</v>
      </c>
      <c r="F1125" s="5">
        <v>0</v>
      </c>
      <c r="G1125" s="5">
        <v>0</v>
      </c>
      <c r="H1125" s="5">
        <v>0</v>
      </c>
      <c r="I1125" s="5">
        <v>0</v>
      </c>
    </row>
    <row r="1126" spans="1:9" ht="26.25" x14ac:dyDescent="0.25">
      <c r="A1126" s="2" t="s">
        <v>18</v>
      </c>
      <c r="B1126" s="1" t="s">
        <v>4</v>
      </c>
      <c r="C1126" s="14">
        <v>2016</v>
      </c>
      <c r="D1126" s="7" t="s">
        <v>40</v>
      </c>
      <c r="E1126" s="3">
        <v>0</v>
      </c>
      <c r="F1126" s="3">
        <v>0</v>
      </c>
      <c r="G1126" s="3">
        <v>0</v>
      </c>
      <c r="H1126" s="3">
        <v>0</v>
      </c>
      <c r="I1126" s="3">
        <v>0</v>
      </c>
    </row>
    <row r="1127" spans="1:9" ht="26.25" x14ac:dyDescent="0.25">
      <c r="A1127" s="4" t="s">
        <v>18</v>
      </c>
      <c r="B1127" s="1" t="s">
        <v>4</v>
      </c>
      <c r="C1127" s="15">
        <v>2017</v>
      </c>
      <c r="D1127" s="7" t="s">
        <v>40</v>
      </c>
      <c r="E1127" s="5">
        <v>0</v>
      </c>
      <c r="F1127" s="5">
        <v>0</v>
      </c>
      <c r="G1127" s="5">
        <v>0</v>
      </c>
      <c r="H1127" s="5">
        <v>0</v>
      </c>
      <c r="I1127" s="5">
        <v>0</v>
      </c>
    </row>
    <row r="1128" spans="1:9" ht="26.25" x14ac:dyDescent="0.25">
      <c r="A1128" s="2" t="s">
        <v>18</v>
      </c>
      <c r="B1128" s="1" t="s">
        <v>4</v>
      </c>
      <c r="C1128" s="14">
        <v>2018</v>
      </c>
      <c r="D1128" s="7" t="s">
        <v>40</v>
      </c>
      <c r="E1128" s="3">
        <v>397.68</v>
      </c>
      <c r="F1128" s="3">
        <v>0.9</v>
      </c>
      <c r="G1128" s="3">
        <v>5.57</v>
      </c>
      <c r="H1128" s="3">
        <v>0.53</v>
      </c>
      <c r="I1128" s="3">
        <v>0.15</v>
      </c>
    </row>
    <row r="1129" spans="1:9" ht="26.25" x14ac:dyDescent="0.25">
      <c r="A1129" s="4" t="s">
        <v>19</v>
      </c>
      <c r="B1129" s="1" t="s">
        <v>4</v>
      </c>
      <c r="C1129" s="15">
        <v>2012</v>
      </c>
      <c r="D1129" s="7" t="s">
        <v>40</v>
      </c>
      <c r="E1129" s="5">
        <v>320.02</v>
      </c>
      <c r="F1129" s="5">
        <v>0.74</v>
      </c>
      <c r="G1129" s="5">
        <v>7.59</v>
      </c>
      <c r="H1129" s="5">
        <v>1.17</v>
      </c>
      <c r="I1129" s="5">
        <v>0.7</v>
      </c>
    </row>
    <row r="1130" spans="1:9" ht="26.25" x14ac:dyDescent="0.25">
      <c r="A1130" s="2" t="s">
        <v>19</v>
      </c>
      <c r="B1130" s="1" t="s">
        <v>4</v>
      </c>
      <c r="C1130" s="14">
        <v>2013</v>
      </c>
      <c r="D1130" s="7" t="s">
        <v>40</v>
      </c>
      <c r="E1130" s="3">
        <v>326.35000000000002</v>
      </c>
      <c r="F1130" s="3">
        <v>0.76</v>
      </c>
      <c r="G1130" s="3">
        <v>7.68</v>
      </c>
      <c r="H1130" s="3">
        <v>1.17</v>
      </c>
      <c r="I1130" s="3">
        <v>0.7</v>
      </c>
    </row>
    <row r="1131" spans="1:9" ht="26.25" x14ac:dyDescent="0.25">
      <c r="A1131" s="4" t="s">
        <v>19</v>
      </c>
      <c r="B1131" s="1" t="s">
        <v>4</v>
      </c>
      <c r="C1131" s="15">
        <v>2014</v>
      </c>
      <c r="D1131" s="7" t="s">
        <v>40</v>
      </c>
      <c r="E1131" s="5">
        <v>570.16999999999996</v>
      </c>
      <c r="F1131" s="5">
        <v>1.32</v>
      </c>
      <c r="G1131" s="5">
        <v>13.59</v>
      </c>
      <c r="H1131" s="5">
        <v>2.1</v>
      </c>
      <c r="I1131" s="5">
        <v>1.26</v>
      </c>
    </row>
    <row r="1132" spans="1:9" ht="26.25" x14ac:dyDescent="0.25">
      <c r="A1132" s="2" t="s">
        <v>19</v>
      </c>
      <c r="B1132" s="1" t="s">
        <v>4</v>
      </c>
      <c r="C1132" s="14">
        <v>2015</v>
      </c>
      <c r="D1132" s="7" t="s">
        <v>40</v>
      </c>
      <c r="E1132" s="3">
        <v>1215.58</v>
      </c>
      <c r="F1132" s="3">
        <v>2.81</v>
      </c>
      <c r="G1132" s="3">
        <v>28.82</v>
      </c>
      <c r="H1132" s="3">
        <v>4.43</v>
      </c>
      <c r="I1132" s="3">
        <v>2.67</v>
      </c>
    </row>
    <row r="1133" spans="1:9" ht="26.25" x14ac:dyDescent="0.25">
      <c r="A1133" s="4" t="s">
        <v>19</v>
      </c>
      <c r="B1133" s="1" t="s">
        <v>4</v>
      </c>
      <c r="C1133" s="15">
        <v>2016</v>
      </c>
      <c r="D1133" s="7" t="s">
        <v>40</v>
      </c>
      <c r="E1133" s="5">
        <v>212.88</v>
      </c>
      <c r="F1133" s="5">
        <v>0.48</v>
      </c>
      <c r="G1133" s="5">
        <v>4.51</v>
      </c>
      <c r="H1133" s="5">
        <v>0.68</v>
      </c>
      <c r="I1133" s="5">
        <v>0.38</v>
      </c>
    </row>
    <row r="1134" spans="1:9" ht="26.25" x14ac:dyDescent="0.25">
      <c r="A1134" s="2" t="s">
        <v>19</v>
      </c>
      <c r="B1134" s="1" t="s">
        <v>4</v>
      </c>
      <c r="C1134" s="14">
        <v>2017</v>
      </c>
      <c r="D1134" s="7" t="s">
        <v>40</v>
      </c>
      <c r="E1134" s="3">
        <v>669.8</v>
      </c>
      <c r="F1134" s="3">
        <v>1.55</v>
      </c>
      <c r="G1134" s="3">
        <v>16.079999999999998</v>
      </c>
      <c r="H1134" s="3">
        <v>2.4900000000000002</v>
      </c>
      <c r="I1134" s="3">
        <v>1.51</v>
      </c>
    </row>
    <row r="1135" spans="1:9" ht="26.25" x14ac:dyDescent="0.25">
      <c r="A1135" s="4" t="s">
        <v>19</v>
      </c>
      <c r="B1135" s="1" t="s">
        <v>4</v>
      </c>
      <c r="C1135" s="15">
        <v>2018</v>
      </c>
      <c r="D1135" s="7" t="s">
        <v>40</v>
      </c>
      <c r="E1135" s="5">
        <v>177.11</v>
      </c>
      <c r="F1135" s="5">
        <v>0.41</v>
      </c>
      <c r="G1135" s="5">
        <v>4.2</v>
      </c>
      <c r="H1135" s="5">
        <v>0.65</v>
      </c>
      <c r="I1135" s="5">
        <v>0.39</v>
      </c>
    </row>
    <row r="1136" spans="1:9" ht="26.25" x14ac:dyDescent="0.25">
      <c r="A1136" s="2" t="s">
        <v>20</v>
      </c>
      <c r="B1136" s="1" t="s">
        <v>4</v>
      </c>
      <c r="C1136" s="14">
        <v>2012</v>
      </c>
      <c r="D1136" s="7" t="s">
        <v>40</v>
      </c>
      <c r="E1136" s="3">
        <v>1615.28</v>
      </c>
      <c r="F1136" s="3">
        <v>3.74</v>
      </c>
      <c r="G1136" s="3">
        <v>37.630000000000003</v>
      </c>
      <c r="H1136" s="3">
        <v>5.73</v>
      </c>
      <c r="I1136" s="3">
        <v>3.42</v>
      </c>
    </row>
    <row r="1137" spans="1:9" ht="26.25" x14ac:dyDescent="0.25">
      <c r="A1137" s="4" t="s">
        <v>20</v>
      </c>
      <c r="B1137" s="1" t="s">
        <v>4</v>
      </c>
      <c r="C1137" s="15">
        <v>2013</v>
      </c>
      <c r="D1137" s="7" t="s">
        <v>40</v>
      </c>
      <c r="E1137" s="5">
        <v>3993.18</v>
      </c>
      <c r="F1137" s="5">
        <v>9.24</v>
      </c>
      <c r="G1137" s="5">
        <v>95.94</v>
      </c>
      <c r="H1137" s="5">
        <v>14.85</v>
      </c>
      <c r="I1137" s="5">
        <v>9</v>
      </c>
    </row>
    <row r="1138" spans="1:9" ht="26.25" x14ac:dyDescent="0.25">
      <c r="A1138" s="2" t="s">
        <v>20</v>
      </c>
      <c r="B1138" s="1" t="s">
        <v>4</v>
      </c>
      <c r="C1138" s="14">
        <v>2014</v>
      </c>
      <c r="D1138" s="7" t="s">
        <v>40</v>
      </c>
      <c r="E1138" s="3">
        <v>4733.5200000000004</v>
      </c>
      <c r="F1138" s="3">
        <v>10.95</v>
      </c>
      <c r="G1138" s="3">
        <v>114.09</v>
      </c>
      <c r="H1138" s="3">
        <v>17.690000000000001</v>
      </c>
      <c r="I1138" s="3">
        <v>10.73</v>
      </c>
    </row>
    <row r="1139" spans="1:9" ht="26.25" x14ac:dyDescent="0.25">
      <c r="A1139" s="4" t="s">
        <v>20</v>
      </c>
      <c r="B1139" s="1" t="s">
        <v>4</v>
      </c>
      <c r="C1139" s="15">
        <v>2015</v>
      </c>
      <c r="D1139" s="7" t="s">
        <v>40</v>
      </c>
      <c r="E1139" s="5">
        <v>4072</v>
      </c>
      <c r="F1139" s="5">
        <v>9.3699999999999992</v>
      </c>
      <c r="G1139" s="5">
        <v>96.91</v>
      </c>
      <c r="H1139" s="5">
        <v>15.06</v>
      </c>
      <c r="I1139" s="5">
        <v>9.09</v>
      </c>
    </row>
    <row r="1140" spans="1:9" ht="26.25" x14ac:dyDescent="0.25">
      <c r="A1140" s="2" t="s">
        <v>20</v>
      </c>
      <c r="B1140" s="1" t="s">
        <v>4</v>
      </c>
      <c r="C1140" s="14">
        <v>2016</v>
      </c>
      <c r="D1140" s="7" t="s">
        <v>40</v>
      </c>
      <c r="E1140" s="3">
        <v>4214.58</v>
      </c>
      <c r="F1140" s="3">
        <v>9.75</v>
      </c>
      <c r="G1140" s="3">
        <v>100.52</v>
      </c>
      <c r="H1140" s="3">
        <v>15.51</v>
      </c>
      <c r="I1140" s="3">
        <v>9.3699999999999992</v>
      </c>
    </row>
    <row r="1141" spans="1:9" ht="26.25" x14ac:dyDescent="0.25">
      <c r="A1141" s="4" t="s">
        <v>20</v>
      </c>
      <c r="B1141" s="1" t="s">
        <v>4</v>
      </c>
      <c r="C1141" s="15">
        <v>2017</v>
      </c>
      <c r="D1141" s="7" t="s">
        <v>40</v>
      </c>
      <c r="E1141" s="5">
        <v>5163.9399999999996</v>
      </c>
      <c r="F1141" s="5">
        <v>11.79</v>
      </c>
      <c r="G1141" s="5">
        <v>120.09</v>
      </c>
      <c r="H1141" s="5">
        <v>18.72</v>
      </c>
      <c r="I1141" s="5">
        <v>11.18</v>
      </c>
    </row>
    <row r="1142" spans="1:9" ht="26.25" x14ac:dyDescent="0.25">
      <c r="A1142" s="2" t="s">
        <v>20</v>
      </c>
      <c r="B1142" s="1" t="s">
        <v>4</v>
      </c>
      <c r="C1142" s="14">
        <v>2018</v>
      </c>
      <c r="D1142" s="7" t="s">
        <v>40</v>
      </c>
      <c r="E1142" s="3">
        <v>4115.8900000000003</v>
      </c>
      <c r="F1142" s="3">
        <v>9.42</v>
      </c>
      <c r="G1142" s="3">
        <v>95.35</v>
      </c>
      <c r="H1142" s="3">
        <v>14.78</v>
      </c>
      <c r="I1142" s="3">
        <v>8.81</v>
      </c>
    </row>
    <row r="1143" spans="1:9" ht="26.25" x14ac:dyDescent="0.25">
      <c r="A1143" s="4" t="s">
        <v>21</v>
      </c>
      <c r="B1143" s="1" t="s">
        <v>4</v>
      </c>
      <c r="C1143" s="15">
        <v>2012</v>
      </c>
      <c r="D1143" s="7" t="s">
        <v>40</v>
      </c>
      <c r="E1143" s="5">
        <v>111984.39</v>
      </c>
      <c r="F1143" s="5">
        <v>259.56</v>
      </c>
      <c r="G1143" s="5">
        <v>2472.1799999999998</v>
      </c>
      <c r="H1143" s="5">
        <v>364.94</v>
      </c>
      <c r="I1143" s="5">
        <v>211.94</v>
      </c>
    </row>
    <row r="1144" spans="1:9" ht="26.25" x14ac:dyDescent="0.25">
      <c r="A1144" s="2" t="s">
        <v>21</v>
      </c>
      <c r="B1144" s="1" t="s">
        <v>4</v>
      </c>
      <c r="C1144" s="14">
        <v>2013</v>
      </c>
      <c r="D1144" s="7" t="s">
        <v>40</v>
      </c>
      <c r="E1144" s="3">
        <v>119324.76</v>
      </c>
      <c r="F1144" s="3">
        <v>276.55</v>
      </c>
      <c r="G1144" s="3">
        <v>2642.62</v>
      </c>
      <c r="H1144" s="3">
        <v>390.84</v>
      </c>
      <c r="I1144" s="3">
        <v>227.38</v>
      </c>
    </row>
    <row r="1145" spans="1:9" ht="26.25" x14ac:dyDescent="0.25">
      <c r="A1145" s="4" t="s">
        <v>21</v>
      </c>
      <c r="B1145" s="1" t="s">
        <v>4</v>
      </c>
      <c r="C1145" s="15">
        <v>2014</v>
      </c>
      <c r="D1145" s="7" t="s">
        <v>40</v>
      </c>
      <c r="E1145" s="5">
        <v>120699.7</v>
      </c>
      <c r="F1145" s="5">
        <v>279.70999999999998</v>
      </c>
      <c r="G1145" s="5">
        <v>2687.44</v>
      </c>
      <c r="H1145" s="5">
        <v>398.73</v>
      </c>
      <c r="I1145" s="5">
        <v>232.66</v>
      </c>
    </row>
    <row r="1146" spans="1:9" ht="26.25" x14ac:dyDescent="0.25">
      <c r="A1146" s="2" t="s">
        <v>21</v>
      </c>
      <c r="B1146" s="1" t="s">
        <v>4</v>
      </c>
      <c r="C1146" s="14">
        <v>2015</v>
      </c>
      <c r="D1146" s="7" t="s">
        <v>40</v>
      </c>
      <c r="E1146" s="3">
        <v>127265.23</v>
      </c>
      <c r="F1146" s="3">
        <v>293.77</v>
      </c>
      <c r="G1146" s="3">
        <v>2826.82</v>
      </c>
      <c r="H1146" s="3">
        <v>422.03</v>
      </c>
      <c r="I1146" s="3">
        <v>246.06</v>
      </c>
    </row>
    <row r="1147" spans="1:9" ht="26.25" x14ac:dyDescent="0.25">
      <c r="A1147" s="4" t="s">
        <v>21</v>
      </c>
      <c r="B1147" s="1" t="s">
        <v>4</v>
      </c>
      <c r="C1147" s="15">
        <v>2016</v>
      </c>
      <c r="D1147" s="7" t="s">
        <v>40</v>
      </c>
      <c r="E1147" s="5">
        <v>132299.49</v>
      </c>
      <c r="F1147" s="5">
        <v>287.75</v>
      </c>
      <c r="G1147" s="5">
        <v>2731.88</v>
      </c>
      <c r="H1147" s="5">
        <v>439.52</v>
      </c>
      <c r="I1147" s="5">
        <v>248.46</v>
      </c>
    </row>
    <row r="1148" spans="1:9" ht="26.25" x14ac:dyDescent="0.25">
      <c r="A1148" s="2" t="s">
        <v>21</v>
      </c>
      <c r="B1148" s="1" t="s">
        <v>4</v>
      </c>
      <c r="C1148" s="14">
        <v>2017</v>
      </c>
      <c r="D1148" s="7" t="s">
        <v>40</v>
      </c>
      <c r="E1148" s="3">
        <v>127747.2</v>
      </c>
      <c r="F1148" s="3">
        <v>282.04000000000002</v>
      </c>
      <c r="G1148" s="3">
        <v>2696.64</v>
      </c>
      <c r="H1148" s="3">
        <v>426.42</v>
      </c>
      <c r="I1148" s="3">
        <v>243.39</v>
      </c>
    </row>
    <row r="1149" spans="1:9" ht="26.25" x14ac:dyDescent="0.25">
      <c r="A1149" s="4" t="s">
        <v>21</v>
      </c>
      <c r="B1149" s="1" t="s">
        <v>4</v>
      </c>
      <c r="C1149" s="15">
        <v>2018</v>
      </c>
      <c r="D1149" s="7" t="s">
        <v>40</v>
      </c>
      <c r="E1149" s="5">
        <v>124948.7</v>
      </c>
      <c r="F1149" s="5">
        <v>275.63</v>
      </c>
      <c r="G1149" s="5">
        <v>2627.27</v>
      </c>
      <c r="H1149" s="5">
        <v>415.33</v>
      </c>
      <c r="I1149" s="5">
        <v>236.58</v>
      </c>
    </row>
    <row r="1150" spans="1:9" x14ac:dyDescent="0.25">
      <c r="A1150" s="2" t="s">
        <v>22</v>
      </c>
      <c r="B1150" s="1" t="s">
        <v>4</v>
      </c>
      <c r="C1150" s="14">
        <v>2012</v>
      </c>
      <c r="D1150" s="7" t="s">
        <v>40</v>
      </c>
      <c r="E1150" s="3">
        <v>12159.7</v>
      </c>
      <c r="F1150" s="3">
        <v>28.19</v>
      </c>
      <c r="G1150" s="3">
        <v>266.13</v>
      </c>
      <c r="H1150" s="3">
        <v>39.08</v>
      </c>
      <c r="I1150" s="3">
        <v>22.59</v>
      </c>
    </row>
    <row r="1151" spans="1:9" x14ac:dyDescent="0.25">
      <c r="A1151" s="4" t="s">
        <v>22</v>
      </c>
      <c r="B1151" s="1" t="s">
        <v>4</v>
      </c>
      <c r="C1151" s="15">
        <v>2013</v>
      </c>
      <c r="D1151" s="7" t="s">
        <v>40</v>
      </c>
      <c r="E1151" s="5">
        <v>13415.71</v>
      </c>
      <c r="F1151" s="5">
        <v>31.09</v>
      </c>
      <c r="G1151" s="5">
        <v>298.52</v>
      </c>
      <c r="H1151" s="5">
        <v>44.27</v>
      </c>
      <c r="I1151" s="5">
        <v>25.82</v>
      </c>
    </row>
    <row r="1152" spans="1:9" x14ac:dyDescent="0.25">
      <c r="A1152" s="2" t="s">
        <v>22</v>
      </c>
      <c r="B1152" s="1" t="s">
        <v>4</v>
      </c>
      <c r="C1152" s="14">
        <v>2014</v>
      </c>
      <c r="D1152" s="7" t="s">
        <v>40</v>
      </c>
      <c r="E1152" s="3">
        <v>13810.61</v>
      </c>
      <c r="F1152" s="3">
        <v>32.01</v>
      </c>
      <c r="G1152" s="3">
        <v>304.89999999999998</v>
      </c>
      <c r="H1152" s="3">
        <v>45.01</v>
      </c>
      <c r="I1152" s="3">
        <v>26.14</v>
      </c>
    </row>
    <row r="1153" spans="1:9" x14ac:dyDescent="0.25">
      <c r="A1153" s="4" t="s">
        <v>22</v>
      </c>
      <c r="B1153" s="1" t="s">
        <v>4</v>
      </c>
      <c r="C1153" s="15">
        <v>2015</v>
      </c>
      <c r="D1153" s="7" t="s">
        <v>40</v>
      </c>
      <c r="E1153" s="5">
        <v>8898.2900000000009</v>
      </c>
      <c r="F1153" s="5">
        <v>20.63</v>
      </c>
      <c r="G1153" s="5">
        <v>196.08</v>
      </c>
      <c r="H1153" s="5">
        <v>28.91</v>
      </c>
      <c r="I1153" s="5">
        <v>16.77</v>
      </c>
    </row>
    <row r="1154" spans="1:9" x14ac:dyDescent="0.25">
      <c r="A1154" s="2" t="s">
        <v>22</v>
      </c>
      <c r="B1154" s="1" t="s">
        <v>4</v>
      </c>
      <c r="C1154" s="14">
        <v>2016</v>
      </c>
      <c r="D1154" s="7" t="s">
        <v>40</v>
      </c>
      <c r="E1154" s="3">
        <v>6627.47</v>
      </c>
      <c r="F1154" s="3">
        <v>14.65</v>
      </c>
      <c r="G1154" s="3">
        <v>138.09</v>
      </c>
      <c r="H1154" s="3">
        <v>21.65</v>
      </c>
      <c r="I1154" s="3">
        <v>12.27</v>
      </c>
    </row>
    <row r="1155" spans="1:9" x14ac:dyDescent="0.25">
      <c r="A1155" s="4" t="s">
        <v>22</v>
      </c>
      <c r="B1155" s="1" t="s">
        <v>4</v>
      </c>
      <c r="C1155" s="15">
        <v>2017</v>
      </c>
      <c r="D1155" s="7" t="s">
        <v>40</v>
      </c>
      <c r="E1155" s="5">
        <v>9442.85</v>
      </c>
      <c r="F1155" s="5">
        <v>20.79</v>
      </c>
      <c r="G1155" s="5">
        <v>194.26</v>
      </c>
      <c r="H1155" s="5">
        <v>30.52</v>
      </c>
      <c r="I1155" s="5">
        <v>17.18</v>
      </c>
    </row>
    <row r="1156" spans="1:9" x14ac:dyDescent="0.25">
      <c r="A1156" s="2" t="s">
        <v>22</v>
      </c>
      <c r="B1156" s="1" t="s">
        <v>4</v>
      </c>
      <c r="C1156" s="14">
        <v>2018</v>
      </c>
      <c r="D1156" s="7" t="s">
        <v>40</v>
      </c>
      <c r="E1156" s="3">
        <v>9889.02</v>
      </c>
      <c r="F1156" s="3">
        <v>21.81</v>
      </c>
      <c r="G1156" s="3">
        <v>203.89</v>
      </c>
      <c r="H1156" s="3">
        <v>31.96</v>
      </c>
      <c r="I1156" s="3">
        <v>18</v>
      </c>
    </row>
    <row r="1157" spans="1:9" ht="26.25" x14ac:dyDescent="0.25">
      <c r="A1157" s="2" t="s">
        <v>8</v>
      </c>
      <c r="B1157" s="1" t="s">
        <v>5</v>
      </c>
      <c r="C1157" s="14">
        <v>2012</v>
      </c>
      <c r="D1157" s="7" t="s">
        <v>40</v>
      </c>
      <c r="E1157" s="3">
        <v>8723.5300000000007</v>
      </c>
      <c r="F1157" s="3">
        <v>20.190000000000001</v>
      </c>
      <c r="G1157" s="3">
        <v>205.3</v>
      </c>
      <c r="H1157" s="3">
        <v>31.36</v>
      </c>
      <c r="I1157" s="3">
        <v>18.8</v>
      </c>
    </row>
    <row r="1158" spans="1:9" ht="26.25" x14ac:dyDescent="0.25">
      <c r="A1158" s="4" t="s">
        <v>8</v>
      </c>
      <c r="B1158" s="1" t="s">
        <v>5</v>
      </c>
      <c r="C1158" s="15">
        <v>2013</v>
      </c>
      <c r="D1158" s="7" t="s">
        <v>40</v>
      </c>
      <c r="E1158" s="5">
        <v>7622.28</v>
      </c>
      <c r="F1158" s="5">
        <v>17.64</v>
      </c>
      <c r="G1158" s="5">
        <v>179.47</v>
      </c>
      <c r="H1158" s="5">
        <v>27.42</v>
      </c>
      <c r="I1158" s="5">
        <v>16.45</v>
      </c>
    </row>
    <row r="1159" spans="1:9" ht="26.25" x14ac:dyDescent="0.25">
      <c r="A1159" s="2" t="s">
        <v>8</v>
      </c>
      <c r="B1159" s="1" t="s">
        <v>5</v>
      </c>
      <c r="C1159" s="14">
        <v>2014</v>
      </c>
      <c r="D1159" s="7" t="s">
        <v>40</v>
      </c>
      <c r="E1159" s="3">
        <v>7178.34</v>
      </c>
      <c r="F1159" s="3">
        <v>16.62</v>
      </c>
      <c r="G1159" s="3">
        <v>166.54</v>
      </c>
      <c r="H1159" s="3">
        <v>25.22</v>
      </c>
      <c r="I1159" s="3">
        <v>15.02</v>
      </c>
    </row>
    <row r="1160" spans="1:9" ht="26.25" x14ac:dyDescent="0.25">
      <c r="A1160" s="4" t="s">
        <v>8</v>
      </c>
      <c r="B1160" s="1" t="s">
        <v>5</v>
      </c>
      <c r="C1160" s="15">
        <v>2015</v>
      </c>
      <c r="D1160" s="7" t="s">
        <v>40</v>
      </c>
      <c r="E1160" s="5">
        <v>9657.59</v>
      </c>
      <c r="F1160" s="5">
        <v>22.36</v>
      </c>
      <c r="G1160" s="5">
        <v>224.82</v>
      </c>
      <c r="H1160" s="5">
        <v>34.119999999999997</v>
      </c>
      <c r="I1160" s="5">
        <v>20.350000000000001</v>
      </c>
    </row>
    <row r="1161" spans="1:9" ht="26.25" x14ac:dyDescent="0.25">
      <c r="A1161" s="2" t="s">
        <v>8</v>
      </c>
      <c r="B1161" s="1" t="s">
        <v>5</v>
      </c>
      <c r="C1161" s="14">
        <v>2016</v>
      </c>
      <c r="D1161" s="7" t="s">
        <v>40</v>
      </c>
      <c r="E1161" s="3">
        <v>7255.06</v>
      </c>
      <c r="F1161" s="3">
        <v>16.46</v>
      </c>
      <c r="G1161" s="3">
        <v>165.06</v>
      </c>
      <c r="H1161" s="3">
        <v>25.68</v>
      </c>
      <c r="I1161" s="3">
        <v>15.18</v>
      </c>
    </row>
    <row r="1162" spans="1:9" ht="26.25" x14ac:dyDescent="0.25">
      <c r="A1162" s="4" t="s">
        <v>8</v>
      </c>
      <c r="B1162" s="1" t="s">
        <v>5</v>
      </c>
      <c r="C1162" s="15">
        <v>2017</v>
      </c>
      <c r="D1162" s="7" t="s">
        <v>40</v>
      </c>
      <c r="E1162" s="5">
        <v>9460.75</v>
      </c>
      <c r="F1162" s="5">
        <v>21.46</v>
      </c>
      <c r="G1162" s="5">
        <v>214.51</v>
      </c>
      <c r="H1162" s="5">
        <v>33.33</v>
      </c>
      <c r="I1162" s="5">
        <v>19.66</v>
      </c>
    </row>
    <row r="1163" spans="1:9" ht="26.25" x14ac:dyDescent="0.25">
      <c r="A1163" s="2" t="s">
        <v>8</v>
      </c>
      <c r="B1163" s="1" t="s">
        <v>5</v>
      </c>
      <c r="C1163" s="14">
        <v>2018</v>
      </c>
      <c r="D1163" s="7" t="s">
        <v>40</v>
      </c>
      <c r="E1163" s="3">
        <v>7046.48</v>
      </c>
      <c r="F1163" s="3">
        <v>16.059999999999999</v>
      </c>
      <c r="G1163" s="3">
        <v>161.33000000000001</v>
      </c>
      <c r="H1163" s="3">
        <v>24.97</v>
      </c>
      <c r="I1163" s="3">
        <v>14.79</v>
      </c>
    </row>
    <row r="1164" spans="1:9" x14ac:dyDescent="0.25">
      <c r="A1164" s="4" t="s">
        <v>9</v>
      </c>
      <c r="B1164" s="1" t="s">
        <v>5</v>
      </c>
      <c r="C1164" s="15">
        <v>2012</v>
      </c>
      <c r="D1164" s="7" t="s">
        <v>40</v>
      </c>
      <c r="E1164" s="5">
        <v>4875.37</v>
      </c>
      <c r="F1164" s="5">
        <v>11.3</v>
      </c>
      <c r="G1164" s="5">
        <v>110.06</v>
      </c>
      <c r="H1164" s="5">
        <v>16.39</v>
      </c>
      <c r="I1164" s="5">
        <v>9.6199999999999992</v>
      </c>
    </row>
    <row r="1165" spans="1:9" x14ac:dyDescent="0.25">
      <c r="A1165" s="2" t="s">
        <v>9</v>
      </c>
      <c r="B1165" s="1" t="s">
        <v>5</v>
      </c>
      <c r="C1165" s="14">
        <v>2013</v>
      </c>
      <c r="D1165" s="7" t="s">
        <v>40</v>
      </c>
      <c r="E1165" s="3">
        <v>2489.04</v>
      </c>
      <c r="F1165" s="3">
        <v>5.77</v>
      </c>
      <c r="G1165" s="3">
        <v>56.99</v>
      </c>
      <c r="H1165" s="3">
        <v>8.56</v>
      </c>
      <c r="I1165" s="3">
        <v>5.0599999999999996</v>
      </c>
    </row>
    <row r="1166" spans="1:9" x14ac:dyDescent="0.25">
      <c r="A1166" s="4" t="s">
        <v>9</v>
      </c>
      <c r="B1166" s="1" t="s">
        <v>5</v>
      </c>
      <c r="C1166" s="15">
        <v>2014</v>
      </c>
      <c r="D1166" s="7" t="s">
        <v>40</v>
      </c>
      <c r="E1166" s="5">
        <v>2295.67</v>
      </c>
      <c r="F1166" s="5">
        <v>5.32</v>
      </c>
      <c r="G1166" s="5">
        <v>53.48</v>
      </c>
      <c r="H1166" s="5">
        <v>8.1199999999999992</v>
      </c>
      <c r="I1166" s="5">
        <v>4.84</v>
      </c>
    </row>
    <row r="1167" spans="1:9" x14ac:dyDescent="0.25">
      <c r="A1167" s="2" t="s">
        <v>9</v>
      </c>
      <c r="B1167" s="1" t="s">
        <v>5</v>
      </c>
      <c r="C1167" s="14">
        <v>2015</v>
      </c>
      <c r="D1167" s="7" t="s">
        <v>40</v>
      </c>
      <c r="E1167" s="3">
        <v>1734.46</v>
      </c>
      <c r="F1167" s="3">
        <v>4.01</v>
      </c>
      <c r="G1167" s="3">
        <v>41.05</v>
      </c>
      <c r="H1167" s="3">
        <v>6.29</v>
      </c>
      <c r="I1167" s="3">
        <v>3.78</v>
      </c>
    </row>
    <row r="1168" spans="1:9" x14ac:dyDescent="0.25">
      <c r="A1168" s="4" t="s">
        <v>9</v>
      </c>
      <c r="B1168" s="1" t="s">
        <v>5</v>
      </c>
      <c r="C1168" s="15">
        <v>2016</v>
      </c>
      <c r="D1168" s="7" t="s">
        <v>40</v>
      </c>
      <c r="E1168" s="5">
        <v>2818.45</v>
      </c>
      <c r="F1168" s="5">
        <v>6.52</v>
      </c>
      <c r="G1168" s="5">
        <v>66.209999999999994</v>
      </c>
      <c r="H1168" s="5">
        <v>10.119999999999999</v>
      </c>
      <c r="I1168" s="5">
        <v>6.06</v>
      </c>
    </row>
    <row r="1169" spans="1:9" x14ac:dyDescent="0.25">
      <c r="A1169" s="2" t="s">
        <v>9</v>
      </c>
      <c r="B1169" s="1" t="s">
        <v>5</v>
      </c>
      <c r="C1169" s="14">
        <v>2017</v>
      </c>
      <c r="D1169" s="7" t="s">
        <v>40</v>
      </c>
      <c r="E1169" s="3">
        <v>2866.5</v>
      </c>
      <c r="F1169" s="3">
        <v>6.64</v>
      </c>
      <c r="G1169" s="3">
        <v>67.209999999999994</v>
      </c>
      <c r="H1169" s="3">
        <v>10.24</v>
      </c>
      <c r="I1169" s="3">
        <v>6.13</v>
      </c>
    </row>
    <row r="1170" spans="1:9" x14ac:dyDescent="0.25">
      <c r="A1170" s="4" t="s">
        <v>9</v>
      </c>
      <c r="B1170" s="1" t="s">
        <v>5</v>
      </c>
      <c r="C1170" s="15">
        <v>2018</v>
      </c>
      <c r="D1170" s="7" t="s">
        <v>40</v>
      </c>
      <c r="E1170" s="5">
        <v>2736.51</v>
      </c>
      <c r="F1170" s="5">
        <v>6.33</v>
      </c>
      <c r="G1170" s="5">
        <v>64.33</v>
      </c>
      <c r="H1170" s="5">
        <v>9.82</v>
      </c>
      <c r="I1170" s="5">
        <v>5.89</v>
      </c>
    </row>
    <row r="1171" spans="1:9" x14ac:dyDescent="0.25">
      <c r="A1171" s="2" t="s">
        <v>10</v>
      </c>
      <c r="B1171" s="1" t="s">
        <v>5</v>
      </c>
      <c r="C1171" s="14">
        <v>2012</v>
      </c>
      <c r="D1171" s="7" t="s">
        <v>40</v>
      </c>
      <c r="E1171" s="3">
        <v>83490.06</v>
      </c>
      <c r="F1171" s="3">
        <v>193.2</v>
      </c>
      <c r="G1171" s="3">
        <v>1997.39</v>
      </c>
      <c r="H1171" s="3">
        <v>308.02</v>
      </c>
      <c r="I1171" s="3">
        <v>186.15</v>
      </c>
    </row>
    <row r="1172" spans="1:9" x14ac:dyDescent="0.25">
      <c r="A1172" s="4" t="s">
        <v>10</v>
      </c>
      <c r="B1172" s="1" t="s">
        <v>5</v>
      </c>
      <c r="C1172" s="15">
        <v>2013</v>
      </c>
      <c r="D1172" s="7" t="s">
        <v>40</v>
      </c>
      <c r="E1172" s="5">
        <v>87364.95</v>
      </c>
      <c r="F1172" s="5">
        <v>202.2</v>
      </c>
      <c r="G1172" s="5">
        <v>2076.46</v>
      </c>
      <c r="H1172" s="5">
        <v>319.01</v>
      </c>
      <c r="I1172" s="5">
        <v>192.2</v>
      </c>
    </row>
    <row r="1173" spans="1:9" x14ac:dyDescent="0.25">
      <c r="A1173" s="2" t="s">
        <v>10</v>
      </c>
      <c r="B1173" s="1" t="s">
        <v>5</v>
      </c>
      <c r="C1173" s="14">
        <v>2014</v>
      </c>
      <c r="D1173" s="7" t="s">
        <v>40</v>
      </c>
      <c r="E1173" s="3">
        <v>84295.49</v>
      </c>
      <c r="F1173" s="3">
        <v>195.09</v>
      </c>
      <c r="G1173" s="3">
        <v>2006.53</v>
      </c>
      <c r="H1173" s="3">
        <v>308.52999999999997</v>
      </c>
      <c r="I1173" s="3">
        <v>186.02</v>
      </c>
    </row>
    <row r="1174" spans="1:9" x14ac:dyDescent="0.25">
      <c r="A1174" s="4" t="s">
        <v>10</v>
      </c>
      <c r="B1174" s="1" t="s">
        <v>5</v>
      </c>
      <c r="C1174" s="15">
        <v>2015</v>
      </c>
      <c r="D1174" s="7" t="s">
        <v>40</v>
      </c>
      <c r="E1174" s="5">
        <v>80499.3</v>
      </c>
      <c r="F1174" s="5">
        <v>186.18</v>
      </c>
      <c r="G1174" s="5">
        <v>1913.96</v>
      </c>
      <c r="H1174" s="5">
        <v>294.47000000000003</v>
      </c>
      <c r="I1174" s="5">
        <v>177.45</v>
      </c>
    </row>
    <row r="1175" spans="1:9" x14ac:dyDescent="0.25">
      <c r="A1175" s="2" t="s">
        <v>10</v>
      </c>
      <c r="B1175" s="1" t="s">
        <v>5</v>
      </c>
      <c r="C1175" s="14">
        <v>2016</v>
      </c>
      <c r="D1175" s="7" t="s">
        <v>40</v>
      </c>
      <c r="E1175" s="3">
        <v>88859.32</v>
      </c>
      <c r="F1175" s="3">
        <v>202.84</v>
      </c>
      <c r="G1175" s="3">
        <v>2067.1</v>
      </c>
      <c r="H1175" s="3">
        <v>321.77999999999997</v>
      </c>
      <c r="I1175" s="3">
        <v>192.1</v>
      </c>
    </row>
    <row r="1176" spans="1:9" x14ac:dyDescent="0.25">
      <c r="A1176" s="4" t="s">
        <v>10</v>
      </c>
      <c r="B1176" s="1" t="s">
        <v>5</v>
      </c>
      <c r="C1176" s="15">
        <v>2017</v>
      </c>
      <c r="D1176" s="7" t="s">
        <v>40</v>
      </c>
      <c r="E1176" s="5">
        <v>93612.68</v>
      </c>
      <c r="F1176" s="5">
        <v>213.38</v>
      </c>
      <c r="G1176" s="5">
        <v>2169.52</v>
      </c>
      <c r="H1176" s="5">
        <v>337.93</v>
      </c>
      <c r="I1176" s="5">
        <v>201.4</v>
      </c>
    </row>
    <row r="1177" spans="1:9" x14ac:dyDescent="0.25">
      <c r="A1177" s="2" t="s">
        <v>10</v>
      </c>
      <c r="B1177" s="1" t="s">
        <v>5</v>
      </c>
      <c r="C1177" s="14">
        <v>2018</v>
      </c>
      <c r="D1177" s="7" t="s">
        <v>40</v>
      </c>
      <c r="E1177" s="3">
        <v>91773.02</v>
      </c>
      <c r="F1177" s="3">
        <v>208.83</v>
      </c>
      <c r="G1177" s="3">
        <v>2118.27</v>
      </c>
      <c r="H1177" s="3">
        <v>330.28</v>
      </c>
      <c r="I1177" s="3">
        <v>196.49</v>
      </c>
    </row>
    <row r="1178" spans="1:9" ht="26.25" x14ac:dyDescent="0.25">
      <c r="A1178" s="4" t="s">
        <v>11</v>
      </c>
      <c r="B1178" s="1" t="s">
        <v>5</v>
      </c>
      <c r="C1178" s="15">
        <v>2012</v>
      </c>
      <c r="D1178" s="7" t="s">
        <v>40</v>
      </c>
      <c r="E1178" s="5">
        <v>4109.6099999999997</v>
      </c>
      <c r="F1178" s="5">
        <v>9.59</v>
      </c>
      <c r="G1178" s="5">
        <v>89.58</v>
      </c>
      <c r="H1178" s="5">
        <v>12.98</v>
      </c>
      <c r="I1178" s="5">
        <v>7.44</v>
      </c>
    </row>
    <row r="1179" spans="1:9" ht="26.25" x14ac:dyDescent="0.25">
      <c r="A1179" s="2" t="s">
        <v>11</v>
      </c>
      <c r="B1179" s="1" t="s">
        <v>5</v>
      </c>
      <c r="C1179" s="14">
        <v>2013</v>
      </c>
      <c r="D1179" s="7" t="s">
        <v>40</v>
      </c>
      <c r="E1179" s="3">
        <v>1072.79</v>
      </c>
      <c r="F1179" s="3">
        <v>2.5</v>
      </c>
      <c r="G1179" s="3">
        <v>22.41</v>
      </c>
      <c r="H1179" s="3">
        <v>3.15</v>
      </c>
      <c r="I1179" s="3">
        <v>1.76</v>
      </c>
    </row>
    <row r="1180" spans="1:9" ht="26.25" x14ac:dyDescent="0.25">
      <c r="A1180" s="4" t="s">
        <v>11</v>
      </c>
      <c r="B1180" s="1" t="s">
        <v>5</v>
      </c>
      <c r="C1180" s="15">
        <v>2014</v>
      </c>
      <c r="D1180" s="7" t="s">
        <v>40</v>
      </c>
      <c r="E1180" s="5">
        <v>4952.9399999999996</v>
      </c>
      <c r="F1180" s="5">
        <v>11.56</v>
      </c>
      <c r="G1180" s="5">
        <v>112.5</v>
      </c>
      <c r="H1180" s="5">
        <v>16.739999999999998</v>
      </c>
      <c r="I1180" s="5">
        <v>9.82</v>
      </c>
    </row>
    <row r="1181" spans="1:9" ht="26.25" x14ac:dyDescent="0.25">
      <c r="A1181" s="2" t="s">
        <v>11</v>
      </c>
      <c r="B1181" s="1" t="s">
        <v>5</v>
      </c>
      <c r="C1181" s="14">
        <v>2015</v>
      </c>
      <c r="D1181" s="7" t="s">
        <v>40</v>
      </c>
      <c r="E1181" s="3">
        <v>3930.83</v>
      </c>
      <c r="F1181" s="3">
        <v>9.16</v>
      </c>
      <c r="G1181" s="3">
        <v>87.62</v>
      </c>
      <c r="H1181" s="3">
        <v>12.92</v>
      </c>
      <c r="I1181" s="3">
        <v>7.5</v>
      </c>
    </row>
    <row r="1182" spans="1:9" ht="26.25" x14ac:dyDescent="0.25">
      <c r="A1182" s="4" t="s">
        <v>11</v>
      </c>
      <c r="B1182" s="1" t="s">
        <v>5</v>
      </c>
      <c r="C1182" s="15">
        <v>2016</v>
      </c>
      <c r="D1182" s="7" t="s">
        <v>40</v>
      </c>
      <c r="E1182" s="5">
        <v>6155.19</v>
      </c>
      <c r="F1182" s="5">
        <v>14.23</v>
      </c>
      <c r="G1182" s="5">
        <v>145.63</v>
      </c>
      <c r="H1182" s="5">
        <v>22.61</v>
      </c>
      <c r="I1182" s="5">
        <v>13.55</v>
      </c>
    </row>
    <row r="1183" spans="1:9" ht="26.25" x14ac:dyDescent="0.25">
      <c r="A1183" s="2" t="s">
        <v>11</v>
      </c>
      <c r="B1183" s="1" t="s">
        <v>5</v>
      </c>
      <c r="C1183" s="14">
        <v>2017</v>
      </c>
      <c r="D1183" s="7" t="s">
        <v>40</v>
      </c>
      <c r="E1183" s="3">
        <v>10371.86</v>
      </c>
      <c r="F1183" s="3">
        <v>24.08</v>
      </c>
      <c r="G1183" s="3">
        <v>249.77</v>
      </c>
      <c r="H1183" s="3">
        <v>38.840000000000003</v>
      </c>
      <c r="I1183" s="3">
        <v>23.46</v>
      </c>
    </row>
    <row r="1184" spans="1:9" ht="26.25" x14ac:dyDescent="0.25">
      <c r="A1184" s="4" t="s">
        <v>11</v>
      </c>
      <c r="B1184" s="1" t="s">
        <v>5</v>
      </c>
      <c r="C1184" s="15">
        <v>2018</v>
      </c>
      <c r="D1184" s="7" t="s">
        <v>40</v>
      </c>
      <c r="E1184" s="5">
        <v>3161.01</v>
      </c>
      <c r="F1184" s="5">
        <v>7.23</v>
      </c>
      <c r="G1184" s="5">
        <v>72.31</v>
      </c>
      <c r="H1184" s="5">
        <v>11.23</v>
      </c>
      <c r="I1184" s="5">
        <v>6.63</v>
      </c>
    </row>
    <row r="1185" spans="1:9" ht="26.25" x14ac:dyDescent="0.25">
      <c r="A1185" s="2" t="s">
        <v>12</v>
      </c>
      <c r="B1185" s="1" t="s">
        <v>5</v>
      </c>
      <c r="C1185" s="14">
        <v>2012</v>
      </c>
      <c r="D1185" s="7" t="s">
        <v>40</v>
      </c>
      <c r="E1185" s="3">
        <v>0</v>
      </c>
      <c r="F1185" s="3">
        <v>0</v>
      </c>
      <c r="G1185" s="3">
        <v>0</v>
      </c>
      <c r="H1185" s="3">
        <v>0</v>
      </c>
      <c r="I1185" s="3">
        <v>0</v>
      </c>
    </row>
    <row r="1186" spans="1:9" ht="26.25" x14ac:dyDescent="0.25">
      <c r="A1186" s="4" t="s">
        <v>12</v>
      </c>
      <c r="B1186" s="1" t="s">
        <v>5</v>
      </c>
      <c r="C1186" s="15">
        <v>2013</v>
      </c>
      <c r="D1186" s="7" t="s">
        <v>40</v>
      </c>
      <c r="E1186" s="5">
        <v>0</v>
      </c>
      <c r="F1186" s="5">
        <v>0</v>
      </c>
      <c r="G1186" s="5">
        <v>0</v>
      </c>
      <c r="H1186" s="5">
        <v>0</v>
      </c>
      <c r="I1186" s="5">
        <v>0</v>
      </c>
    </row>
    <row r="1187" spans="1:9" ht="26.25" x14ac:dyDescent="0.25">
      <c r="A1187" s="2" t="s">
        <v>12</v>
      </c>
      <c r="B1187" s="1" t="s">
        <v>5</v>
      </c>
      <c r="C1187" s="14">
        <v>2014</v>
      </c>
      <c r="D1187" s="7" t="s">
        <v>40</v>
      </c>
      <c r="E1187" s="3">
        <v>0</v>
      </c>
      <c r="F1187" s="3">
        <v>0</v>
      </c>
      <c r="G1187" s="3">
        <v>0</v>
      </c>
      <c r="H1187" s="3">
        <v>0</v>
      </c>
      <c r="I1187" s="3">
        <v>0</v>
      </c>
    </row>
    <row r="1188" spans="1:9" ht="26.25" x14ac:dyDescent="0.25">
      <c r="A1188" s="4" t="s">
        <v>12</v>
      </c>
      <c r="B1188" s="1" t="s">
        <v>5</v>
      </c>
      <c r="C1188" s="15">
        <v>2015</v>
      </c>
      <c r="D1188" s="7" t="s">
        <v>40</v>
      </c>
      <c r="E1188" s="5">
        <v>0</v>
      </c>
      <c r="F1188" s="5">
        <v>0</v>
      </c>
      <c r="G1188" s="5">
        <v>0</v>
      </c>
      <c r="H1188" s="5">
        <v>0</v>
      </c>
      <c r="I1188" s="5">
        <v>0</v>
      </c>
    </row>
    <row r="1189" spans="1:9" ht="26.25" x14ac:dyDescent="0.25">
      <c r="A1189" s="2" t="s">
        <v>12</v>
      </c>
      <c r="B1189" s="1" t="s">
        <v>5</v>
      </c>
      <c r="C1189" s="14">
        <v>2016</v>
      </c>
      <c r="D1189" s="7" t="s">
        <v>40</v>
      </c>
      <c r="E1189" s="3">
        <v>0</v>
      </c>
      <c r="F1189" s="3">
        <v>0</v>
      </c>
      <c r="G1189" s="3">
        <v>0</v>
      </c>
      <c r="H1189" s="3">
        <v>0</v>
      </c>
      <c r="I1189" s="3">
        <v>0</v>
      </c>
    </row>
    <row r="1190" spans="1:9" ht="26.25" x14ac:dyDescent="0.25">
      <c r="A1190" s="4" t="s">
        <v>12</v>
      </c>
      <c r="B1190" s="1" t="s">
        <v>5</v>
      </c>
      <c r="C1190" s="15">
        <v>2017</v>
      </c>
      <c r="D1190" s="7" t="s">
        <v>40</v>
      </c>
      <c r="E1190" s="5">
        <v>0</v>
      </c>
      <c r="F1190" s="5">
        <v>0</v>
      </c>
      <c r="G1190" s="5">
        <v>0</v>
      </c>
      <c r="H1190" s="5">
        <v>0</v>
      </c>
      <c r="I1190" s="5">
        <v>0</v>
      </c>
    </row>
    <row r="1191" spans="1:9" ht="26.25" x14ac:dyDescent="0.25">
      <c r="A1191" s="2" t="s">
        <v>12</v>
      </c>
      <c r="B1191" s="1" t="s">
        <v>5</v>
      </c>
      <c r="C1191" s="14">
        <v>2018</v>
      </c>
      <c r="D1191" s="7" t="s">
        <v>40</v>
      </c>
      <c r="E1191" s="3">
        <v>108.91</v>
      </c>
      <c r="F1191" s="3">
        <v>0.25</v>
      </c>
      <c r="G1191" s="3">
        <v>2.5099999999999998</v>
      </c>
      <c r="H1191" s="3">
        <v>0.38</v>
      </c>
      <c r="I1191" s="3">
        <v>0.22</v>
      </c>
    </row>
    <row r="1192" spans="1:9" ht="26.25" x14ac:dyDescent="0.25">
      <c r="A1192" s="4" t="s">
        <v>13</v>
      </c>
      <c r="B1192" s="1" t="s">
        <v>5</v>
      </c>
      <c r="C1192" s="15">
        <v>2012</v>
      </c>
      <c r="D1192" s="7" t="s">
        <v>40</v>
      </c>
      <c r="E1192" s="5">
        <v>627.58000000000004</v>
      </c>
      <c r="F1192" s="5">
        <v>1.46</v>
      </c>
      <c r="G1192" s="5">
        <v>10.59</v>
      </c>
      <c r="H1192" s="5">
        <v>1.24</v>
      </c>
      <c r="I1192" s="5">
        <v>0.56000000000000005</v>
      </c>
    </row>
    <row r="1193" spans="1:9" ht="26.25" x14ac:dyDescent="0.25">
      <c r="A1193" s="2" t="s">
        <v>13</v>
      </c>
      <c r="B1193" s="1" t="s">
        <v>5</v>
      </c>
      <c r="C1193" s="14">
        <v>2013</v>
      </c>
      <c r="D1193" s="7" t="s">
        <v>40</v>
      </c>
      <c r="E1193" s="3">
        <v>0</v>
      </c>
      <c r="F1193" s="3">
        <v>0</v>
      </c>
      <c r="G1193" s="3">
        <v>0</v>
      </c>
      <c r="H1193" s="3">
        <v>0</v>
      </c>
      <c r="I1193" s="3">
        <v>0</v>
      </c>
    </row>
    <row r="1194" spans="1:9" ht="26.25" x14ac:dyDescent="0.25">
      <c r="A1194" s="4" t="s">
        <v>13</v>
      </c>
      <c r="B1194" s="1" t="s">
        <v>5</v>
      </c>
      <c r="C1194" s="15">
        <v>2014</v>
      </c>
      <c r="D1194" s="7" t="s">
        <v>40</v>
      </c>
      <c r="E1194" s="5">
        <v>36.54</v>
      </c>
      <c r="F1194" s="5">
        <v>0.08</v>
      </c>
      <c r="G1194" s="5">
        <v>0.89</v>
      </c>
      <c r="H1194" s="5">
        <v>0.14000000000000001</v>
      </c>
      <c r="I1194" s="5">
        <v>0.08</v>
      </c>
    </row>
    <row r="1195" spans="1:9" ht="26.25" x14ac:dyDescent="0.25">
      <c r="A1195" s="2" t="s">
        <v>13</v>
      </c>
      <c r="B1195" s="1" t="s">
        <v>5</v>
      </c>
      <c r="C1195" s="14">
        <v>2015</v>
      </c>
      <c r="D1195" s="7" t="s">
        <v>40</v>
      </c>
      <c r="E1195" s="3">
        <v>0</v>
      </c>
      <c r="F1195" s="3">
        <v>0</v>
      </c>
      <c r="G1195" s="3">
        <v>0</v>
      </c>
      <c r="H1195" s="3">
        <v>0</v>
      </c>
      <c r="I1195" s="3">
        <v>0</v>
      </c>
    </row>
    <row r="1196" spans="1:9" ht="26.25" x14ac:dyDescent="0.25">
      <c r="A1196" s="4" t="s">
        <v>13</v>
      </c>
      <c r="B1196" s="1" t="s">
        <v>5</v>
      </c>
      <c r="C1196" s="15">
        <v>2016</v>
      </c>
      <c r="D1196" s="7" t="s">
        <v>40</v>
      </c>
      <c r="E1196" s="5">
        <v>0</v>
      </c>
      <c r="F1196" s="5">
        <v>0</v>
      </c>
      <c r="G1196" s="5">
        <v>0</v>
      </c>
      <c r="H1196" s="5">
        <v>0</v>
      </c>
      <c r="I1196" s="5">
        <v>0</v>
      </c>
    </row>
    <row r="1197" spans="1:9" ht="26.25" x14ac:dyDescent="0.25">
      <c r="A1197" s="2" t="s">
        <v>13</v>
      </c>
      <c r="B1197" s="1" t="s">
        <v>5</v>
      </c>
      <c r="C1197" s="14">
        <v>2017</v>
      </c>
      <c r="D1197" s="7" t="s">
        <v>40</v>
      </c>
      <c r="E1197" s="3">
        <v>504.49</v>
      </c>
      <c r="F1197" s="3">
        <v>1.1599999999999999</v>
      </c>
      <c r="G1197" s="3">
        <v>11.92</v>
      </c>
      <c r="H1197" s="3">
        <v>1.84</v>
      </c>
      <c r="I1197" s="3">
        <v>1.1000000000000001</v>
      </c>
    </row>
    <row r="1198" spans="1:9" ht="26.25" x14ac:dyDescent="0.25">
      <c r="A1198" s="4" t="s">
        <v>13</v>
      </c>
      <c r="B1198" s="1" t="s">
        <v>5</v>
      </c>
      <c r="C1198" s="15">
        <v>2018</v>
      </c>
      <c r="D1198" s="7" t="s">
        <v>40</v>
      </c>
      <c r="E1198" s="5">
        <v>2095.42</v>
      </c>
      <c r="F1198" s="5">
        <v>4.82</v>
      </c>
      <c r="G1198" s="5">
        <v>48.65</v>
      </c>
      <c r="H1198" s="5">
        <v>7.45</v>
      </c>
      <c r="I1198" s="5">
        <v>4.4400000000000004</v>
      </c>
    </row>
    <row r="1199" spans="1:9" ht="26.25" x14ac:dyDescent="0.25">
      <c r="A1199" s="2" t="s">
        <v>14</v>
      </c>
      <c r="B1199" s="1" t="s">
        <v>5</v>
      </c>
      <c r="C1199" s="14">
        <v>2012</v>
      </c>
      <c r="D1199" s="7" t="s">
        <v>40</v>
      </c>
      <c r="E1199" s="3">
        <v>0</v>
      </c>
      <c r="F1199" s="3">
        <v>0</v>
      </c>
      <c r="G1199" s="3">
        <v>0</v>
      </c>
      <c r="H1199" s="3">
        <v>0</v>
      </c>
      <c r="I1199" s="3">
        <v>0</v>
      </c>
    </row>
    <row r="1200" spans="1:9" ht="26.25" x14ac:dyDescent="0.25">
      <c r="A1200" s="4" t="s">
        <v>14</v>
      </c>
      <c r="B1200" s="1" t="s">
        <v>5</v>
      </c>
      <c r="C1200" s="15">
        <v>2013</v>
      </c>
      <c r="D1200" s="7" t="s">
        <v>40</v>
      </c>
      <c r="E1200" s="5">
        <v>0</v>
      </c>
      <c r="F1200" s="5">
        <v>0</v>
      </c>
      <c r="G1200" s="5">
        <v>0</v>
      </c>
      <c r="H1200" s="5">
        <v>0</v>
      </c>
      <c r="I1200" s="5">
        <v>0</v>
      </c>
    </row>
    <row r="1201" spans="1:9" ht="26.25" x14ac:dyDescent="0.25">
      <c r="A1201" s="2" t="s">
        <v>14</v>
      </c>
      <c r="B1201" s="1" t="s">
        <v>5</v>
      </c>
      <c r="C1201" s="14">
        <v>2014</v>
      </c>
      <c r="D1201" s="7" t="s">
        <v>40</v>
      </c>
      <c r="E1201" s="3">
        <v>0</v>
      </c>
      <c r="F1201" s="3">
        <v>0</v>
      </c>
      <c r="G1201" s="3">
        <v>0</v>
      </c>
      <c r="H1201" s="3">
        <v>0</v>
      </c>
      <c r="I1201" s="3">
        <v>0</v>
      </c>
    </row>
    <row r="1202" spans="1:9" ht="26.25" x14ac:dyDescent="0.25">
      <c r="A1202" s="4" t="s">
        <v>14</v>
      </c>
      <c r="B1202" s="1" t="s">
        <v>5</v>
      </c>
      <c r="C1202" s="15">
        <v>2015</v>
      </c>
      <c r="D1202" s="7" t="s">
        <v>40</v>
      </c>
      <c r="E1202" s="5">
        <v>0</v>
      </c>
      <c r="F1202" s="5">
        <v>0</v>
      </c>
      <c r="G1202" s="5">
        <v>0</v>
      </c>
      <c r="H1202" s="5">
        <v>0</v>
      </c>
      <c r="I1202" s="5">
        <v>0</v>
      </c>
    </row>
    <row r="1203" spans="1:9" ht="26.25" x14ac:dyDescent="0.25">
      <c r="A1203" s="2" t="s">
        <v>14</v>
      </c>
      <c r="B1203" s="1" t="s">
        <v>5</v>
      </c>
      <c r="C1203" s="14">
        <v>2016</v>
      </c>
      <c r="D1203" s="7" t="s">
        <v>40</v>
      </c>
      <c r="E1203" s="3">
        <v>0</v>
      </c>
      <c r="F1203" s="3">
        <v>0</v>
      </c>
      <c r="G1203" s="3">
        <v>0</v>
      </c>
      <c r="H1203" s="3">
        <v>0</v>
      </c>
      <c r="I1203" s="3">
        <v>0</v>
      </c>
    </row>
    <row r="1204" spans="1:9" ht="26.25" x14ac:dyDescent="0.25">
      <c r="A1204" s="4" t="s">
        <v>14</v>
      </c>
      <c r="B1204" s="1" t="s">
        <v>5</v>
      </c>
      <c r="C1204" s="15">
        <v>2017</v>
      </c>
      <c r="D1204" s="7" t="s">
        <v>40</v>
      </c>
      <c r="E1204" s="5">
        <v>0</v>
      </c>
      <c r="F1204" s="5">
        <v>0</v>
      </c>
      <c r="G1204" s="5">
        <v>0</v>
      </c>
      <c r="H1204" s="5">
        <v>0</v>
      </c>
      <c r="I1204" s="5">
        <v>0</v>
      </c>
    </row>
    <row r="1205" spans="1:9" ht="26.25" x14ac:dyDescent="0.25">
      <c r="A1205" s="2" t="s">
        <v>14</v>
      </c>
      <c r="B1205" s="1" t="s">
        <v>5</v>
      </c>
      <c r="C1205" s="14">
        <v>2018</v>
      </c>
      <c r="D1205" s="7" t="s">
        <v>40</v>
      </c>
      <c r="E1205" s="3">
        <v>0</v>
      </c>
      <c r="F1205" s="3">
        <v>0</v>
      </c>
      <c r="G1205" s="3">
        <v>0</v>
      </c>
      <c r="H1205" s="3">
        <v>0</v>
      </c>
      <c r="I1205" s="3">
        <v>0</v>
      </c>
    </row>
    <row r="1206" spans="1:9" ht="26.25" x14ac:dyDescent="0.25">
      <c r="A1206" s="4" t="s">
        <v>15</v>
      </c>
      <c r="B1206" s="1" t="s">
        <v>5</v>
      </c>
      <c r="C1206" s="15">
        <v>2012</v>
      </c>
      <c r="D1206" s="7" t="s">
        <v>40</v>
      </c>
      <c r="E1206" s="5">
        <v>0</v>
      </c>
      <c r="F1206" s="5">
        <v>0</v>
      </c>
      <c r="G1206" s="5">
        <v>0</v>
      </c>
      <c r="H1206" s="5">
        <v>0</v>
      </c>
      <c r="I1206" s="5">
        <v>0</v>
      </c>
    </row>
    <row r="1207" spans="1:9" ht="26.25" x14ac:dyDescent="0.25">
      <c r="A1207" s="2" t="s">
        <v>15</v>
      </c>
      <c r="B1207" s="1" t="s">
        <v>5</v>
      </c>
      <c r="C1207" s="14">
        <v>2013</v>
      </c>
      <c r="D1207" s="7" t="s">
        <v>40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</row>
    <row r="1208" spans="1:9" ht="26.25" x14ac:dyDescent="0.25">
      <c r="A1208" s="4" t="s">
        <v>15</v>
      </c>
      <c r="B1208" s="1" t="s">
        <v>5</v>
      </c>
      <c r="C1208" s="15">
        <v>2014</v>
      </c>
      <c r="D1208" s="7" t="s">
        <v>40</v>
      </c>
      <c r="E1208" s="5">
        <v>0</v>
      </c>
      <c r="F1208" s="5">
        <v>0</v>
      </c>
      <c r="G1208" s="5">
        <v>0</v>
      </c>
      <c r="H1208" s="5">
        <v>0</v>
      </c>
      <c r="I1208" s="5">
        <v>0</v>
      </c>
    </row>
    <row r="1209" spans="1:9" ht="26.25" x14ac:dyDescent="0.25">
      <c r="A1209" s="2" t="s">
        <v>15</v>
      </c>
      <c r="B1209" s="1" t="s">
        <v>5</v>
      </c>
      <c r="C1209" s="14">
        <v>2015</v>
      </c>
      <c r="D1209" s="7" t="s">
        <v>40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</row>
    <row r="1210" spans="1:9" ht="26.25" x14ac:dyDescent="0.25">
      <c r="A1210" s="4" t="s">
        <v>15</v>
      </c>
      <c r="B1210" s="1" t="s">
        <v>5</v>
      </c>
      <c r="C1210" s="15">
        <v>2016</v>
      </c>
      <c r="D1210" s="7" t="s">
        <v>40</v>
      </c>
      <c r="E1210" s="5">
        <v>0</v>
      </c>
      <c r="F1210" s="5">
        <v>0</v>
      </c>
      <c r="G1210" s="5">
        <v>0</v>
      </c>
      <c r="H1210" s="5">
        <v>0</v>
      </c>
      <c r="I1210" s="5">
        <v>0</v>
      </c>
    </row>
    <row r="1211" spans="1:9" ht="26.25" x14ac:dyDescent="0.25">
      <c r="A1211" s="2" t="s">
        <v>15</v>
      </c>
      <c r="B1211" s="1" t="s">
        <v>5</v>
      </c>
      <c r="C1211" s="14">
        <v>2017</v>
      </c>
      <c r="D1211" s="7" t="s">
        <v>40</v>
      </c>
      <c r="E1211" s="3">
        <v>0</v>
      </c>
      <c r="F1211" s="3">
        <v>0</v>
      </c>
      <c r="G1211" s="3">
        <v>0</v>
      </c>
      <c r="H1211" s="3">
        <v>0</v>
      </c>
      <c r="I1211" s="3">
        <v>0</v>
      </c>
    </row>
    <row r="1212" spans="1:9" ht="26.25" x14ac:dyDescent="0.25">
      <c r="A1212" s="4" t="s">
        <v>15</v>
      </c>
      <c r="B1212" s="1" t="s">
        <v>5</v>
      </c>
      <c r="C1212" s="15">
        <v>2018</v>
      </c>
      <c r="D1212" s="7" t="s">
        <v>40</v>
      </c>
      <c r="E1212" s="5">
        <v>0</v>
      </c>
      <c r="F1212" s="5">
        <v>0</v>
      </c>
      <c r="G1212" s="5">
        <v>0</v>
      </c>
      <c r="H1212" s="5">
        <v>0</v>
      </c>
      <c r="I1212" s="5">
        <v>0</v>
      </c>
    </row>
    <row r="1213" spans="1:9" ht="39" x14ac:dyDescent="0.25">
      <c r="A1213" s="2" t="s">
        <v>16</v>
      </c>
      <c r="B1213" s="1" t="s">
        <v>5</v>
      </c>
      <c r="C1213" s="14">
        <v>2012</v>
      </c>
      <c r="D1213" s="7" t="s">
        <v>40</v>
      </c>
      <c r="E1213" s="3">
        <v>1780.5</v>
      </c>
      <c r="F1213" s="3">
        <v>4.16</v>
      </c>
      <c r="G1213" s="3">
        <v>37.19</v>
      </c>
      <c r="H1213" s="3">
        <v>2.36</v>
      </c>
      <c r="I1213" s="3">
        <v>0.67</v>
      </c>
    </row>
    <row r="1214" spans="1:9" ht="39" x14ac:dyDescent="0.25">
      <c r="A1214" s="4" t="s">
        <v>16</v>
      </c>
      <c r="B1214" s="1" t="s">
        <v>5</v>
      </c>
      <c r="C1214" s="15">
        <v>2013</v>
      </c>
      <c r="D1214" s="7" t="s">
        <v>40</v>
      </c>
      <c r="E1214" s="5">
        <v>5247.82</v>
      </c>
      <c r="F1214" s="5">
        <v>12.25</v>
      </c>
      <c r="G1214" s="5">
        <v>113.91</v>
      </c>
      <c r="H1214" s="5">
        <v>6.95</v>
      </c>
      <c r="I1214" s="5">
        <v>1.99</v>
      </c>
    </row>
    <row r="1215" spans="1:9" ht="39" x14ac:dyDescent="0.25">
      <c r="A1215" s="2" t="s">
        <v>16</v>
      </c>
      <c r="B1215" s="1" t="s">
        <v>5</v>
      </c>
      <c r="C1215" s="14">
        <v>2014</v>
      </c>
      <c r="D1215" s="7" t="s">
        <v>40</v>
      </c>
      <c r="E1215" s="3">
        <v>3092.68</v>
      </c>
      <c r="F1215" s="3">
        <v>7.22</v>
      </c>
      <c r="G1215" s="3">
        <v>68.239999999999995</v>
      </c>
      <c r="H1215" s="3">
        <v>4.0999999999999996</v>
      </c>
      <c r="I1215" s="3">
        <v>1.17</v>
      </c>
    </row>
    <row r="1216" spans="1:9" ht="39" x14ac:dyDescent="0.25">
      <c r="A1216" s="4" t="s">
        <v>16</v>
      </c>
      <c r="B1216" s="1" t="s">
        <v>5</v>
      </c>
      <c r="C1216" s="15">
        <v>2015</v>
      </c>
      <c r="D1216" s="7" t="s">
        <v>40</v>
      </c>
      <c r="E1216" s="5">
        <v>2650.52</v>
      </c>
      <c r="F1216" s="5">
        <v>6.19</v>
      </c>
      <c r="G1216" s="5">
        <v>58.27</v>
      </c>
      <c r="H1216" s="5">
        <v>3.51</v>
      </c>
      <c r="I1216" s="5">
        <v>1</v>
      </c>
    </row>
    <row r="1217" spans="1:9" ht="39" x14ac:dyDescent="0.25">
      <c r="A1217" s="2" t="s">
        <v>16</v>
      </c>
      <c r="B1217" s="1" t="s">
        <v>5</v>
      </c>
      <c r="C1217" s="14">
        <v>2016</v>
      </c>
      <c r="D1217" s="7" t="s">
        <v>40</v>
      </c>
      <c r="E1217" s="3">
        <v>5477.08</v>
      </c>
      <c r="F1217" s="3">
        <v>9.8000000000000007</v>
      </c>
      <c r="G1217" s="3">
        <v>76.63</v>
      </c>
      <c r="H1217" s="3">
        <v>7.26</v>
      </c>
      <c r="I1217" s="3">
        <v>2.36</v>
      </c>
    </row>
    <row r="1218" spans="1:9" ht="39" x14ac:dyDescent="0.25">
      <c r="A1218" s="4" t="s">
        <v>16</v>
      </c>
      <c r="B1218" s="1" t="s">
        <v>5</v>
      </c>
      <c r="C1218" s="15">
        <v>2017</v>
      </c>
      <c r="D1218" s="7" t="s">
        <v>40</v>
      </c>
      <c r="E1218" s="5">
        <v>1478.83</v>
      </c>
      <c r="F1218" s="5">
        <v>2.84</v>
      </c>
      <c r="G1218" s="5">
        <v>24.59</v>
      </c>
      <c r="H1218" s="5">
        <v>1.96</v>
      </c>
      <c r="I1218" s="5">
        <v>0.62</v>
      </c>
    </row>
    <row r="1219" spans="1:9" ht="39" x14ac:dyDescent="0.25">
      <c r="A1219" s="2" t="s">
        <v>16</v>
      </c>
      <c r="B1219" s="1" t="s">
        <v>5</v>
      </c>
      <c r="C1219" s="14">
        <v>2018</v>
      </c>
      <c r="D1219" s="7" t="s">
        <v>40</v>
      </c>
      <c r="E1219" s="3">
        <v>3793.49</v>
      </c>
      <c r="F1219" s="3">
        <v>7.44</v>
      </c>
      <c r="G1219" s="3">
        <v>65.75</v>
      </c>
      <c r="H1219" s="3">
        <v>5.03</v>
      </c>
      <c r="I1219" s="3">
        <v>1.57</v>
      </c>
    </row>
    <row r="1220" spans="1:9" ht="26.25" x14ac:dyDescent="0.25">
      <c r="A1220" s="4" t="s">
        <v>17</v>
      </c>
      <c r="B1220" s="1" t="s">
        <v>5</v>
      </c>
      <c r="C1220" s="15">
        <v>2012</v>
      </c>
      <c r="D1220" s="7" t="s">
        <v>40</v>
      </c>
      <c r="E1220" s="5">
        <v>20746.259999999998</v>
      </c>
      <c r="F1220" s="5">
        <v>48.43</v>
      </c>
      <c r="G1220" s="5">
        <v>304.97000000000003</v>
      </c>
      <c r="H1220" s="5">
        <v>27.49</v>
      </c>
      <c r="I1220" s="5">
        <v>7.85</v>
      </c>
    </row>
    <row r="1221" spans="1:9" ht="26.25" x14ac:dyDescent="0.25">
      <c r="A1221" s="2" t="s">
        <v>17</v>
      </c>
      <c r="B1221" s="1" t="s">
        <v>5</v>
      </c>
      <c r="C1221" s="14">
        <v>2013</v>
      </c>
      <c r="D1221" s="7" t="s">
        <v>40</v>
      </c>
      <c r="E1221" s="3">
        <v>24501.38</v>
      </c>
      <c r="F1221" s="3">
        <v>57.2</v>
      </c>
      <c r="G1221" s="3">
        <v>351.37</v>
      </c>
      <c r="H1221" s="3">
        <v>32.46</v>
      </c>
      <c r="I1221" s="3">
        <v>9.27</v>
      </c>
    </row>
    <row r="1222" spans="1:9" ht="26.25" x14ac:dyDescent="0.25">
      <c r="A1222" s="4" t="s">
        <v>17</v>
      </c>
      <c r="B1222" s="1" t="s">
        <v>5</v>
      </c>
      <c r="C1222" s="15">
        <v>2014</v>
      </c>
      <c r="D1222" s="7" t="s">
        <v>40</v>
      </c>
      <c r="E1222" s="5">
        <v>21045.64</v>
      </c>
      <c r="F1222" s="5">
        <v>49.13</v>
      </c>
      <c r="G1222" s="5">
        <v>316.64999999999998</v>
      </c>
      <c r="H1222" s="5">
        <v>27.88</v>
      </c>
      <c r="I1222" s="5">
        <v>7.97</v>
      </c>
    </row>
    <row r="1223" spans="1:9" ht="26.25" x14ac:dyDescent="0.25">
      <c r="A1223" s="2" t="s">
        <v>17</v>
      </c>
      <c r="B1223" s="1" t="s">
        <v>5</v>
      </c>
      <c r="C1223" s="14">
        <v>2015</v>
      </c>
      <c r="D1223" s="7" t="s">
        <v>40</v>
      </c>
      <c r="E1223" s="3">
        <v>37143.160000000003</v>
      </c>
      <c r="F1223" s="3">
        <v>85.33</v>
      </c>
      <c r="G1223" s="3">
        <v>539.64</v>
      </c>
      <c r="H1223" s="3">
        <v>49.21</v>
      </c>
      <c r="I1223" s="3">
        <v>14.19</v>
      </c>
    </row>
    <row r="1224" spans="1:9" ht="26.25" x14ac:dyDescent="0.25">
      <c r="A1224" s="4" t="s">
        <v>17</v>
      </c>
      <c r="B1224" s="1" t="s">
        <v>5</v>
      </c>
      <c r="C1224" s="15">
        <v>2016</v>
      </c>
      <c r="D1224" s="7" t="s">
        <v>40</v>
      </c>
      <c r="E1224" s="5">
        <v>32100.81</v>
      </c>
      <c r="F1224" s="5">
        <v>57.76</v>
      </c>
      <c r="G1224" s="5">
        <v>360.6</v>
      </c>
      <c r="H1224" s="5">
        <v>42.53</v>
      </c>
      <c r="I1224" s="5">
        <v>13.82</v>
      </c>
    </row>
    <row r="1225" spans="1:9" ht="26.25" x14ac:dyDescent="0.25">
      <c r="A1225" s="2" t="s">
        <v>17</v>
      </c>
      <c r="B1225" s="1" t="s">
        <v>5</v>
      </c>
      <c r="C1225" s="14">
        <v>2017</v>
      </c>
      <c r="D1225" s="7" t="s">
        <v>40</v>
      </c>
      <c r="E1225" s="3">
        <v>37741.160000000003</v>
      </c>
      <c r="F1225" s="3">
        <v>68.3</v>
      </c>
      <c r="G1225" s="3">
        <v>432.75</v>
      </c>
      <c r="H1225" s="3">
        <v>50</v>
      </c>
      <c r="I1225" s="3">
        <v>16.21</v>
      </c>
    </row>
    <row r="1226" spans="1:9" ht="26.25" x14ac:dyDescent="0.25">
      <c r="A1226" s="4" t="s">
        <v>17</v>
      </c>
      <c r="B1226" s="1" t="s">
        <v>5</v>
      </c>
      <c r="C1226" s="15">
        <v>2018</v>
      </c>
      <c r="D1226" s="7" t="s">
        <v>40</v>
      </c>
      <c r="E1226" s="5">
        <v>47015.89</v>
      </c>
      <c r="F1226" s="5">
        <v>84.82</v>
      </c>
      <c r="G1226" s="5">
        <v>530.74</v>
      </c>
      <c r="H1226" s="5">
        <v>62.29</v>
      </c>
      <c r="I1226" s="5">
        <v>20.21</v>
      </c>
    </row>
    <row r="1227" spans="1:9" ht="26.25" x14ac:dyDescent="0.25">
      <c r="A1227" s="2" t="s">
        <v>18</v>
      </c>
      <c r="B1227" s="1" t="s">
        <v>5</v>
      </c>
      <c r="C1227" s="14">
        <v>2012</v>
      </c>
      <c r="D1227" s="7" t="s">
        <v>40</v>
      </c>
      <c r="E1227" s="3">
        <v>0</v>
      </c>
      <c r="F1227" s="3">
        <v>0</v>
      </c>
      <c r="G1227" s="3">
        <v>0</v>
      </c>
      <c r="H1227" s="3">
        <v>0</v>
      </c>
      <c r="I1227" s="3">
        <v>0</v>
      </c>
    </row>
    <row r="1228" spans="1:9" ht="26.25" x14ac:dyDescent="0.25">
      <c r="A1228" s="4" t="s">
        <v>18</v>
      </c>
      <c r="B1228" s="1" t="s">
        <v>5</v>
      </c>
      <c r="C1228" s="15">
        <v>2013</v>
      </c>
      <c r="D1228" s="7" t="s">
        <v>40</v>
      </c>
      <c r="E1228" s="5">
        <v>0</v>
      </c>
      <c r="F1228" s="5">
        <v>0</v>
      </c>
      <c r="G1228" s="5">
        <v>0</v>
      </c>
      <c r="H1228" s="5">
        <v>0</v>
      </c>
      <c r="I1228" s="5">
        <v>0</v>
      </c>
    </row>
    <row r="1229" spans="1:9" ht="26.25" x14ac:dyDescent="0.25">
      <c r="A1229" s="2" t="s">
        <v>18</v>
      </c>
      <c r="B1229" s="1" t="s">
        <v>5</v>
      </c>
      <c r="C1229" s="14">
        <v>2014</v>
      </c>
      <c r="D1229" s="7" t="s">
        <v>40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</row>
    <row r="1230" spans="1:9" ht="26.25" x14ac:dyDescent="0.25">
      <c r="A1230" s="4" t="s">
        <v>18</v>
      </c>
      <c r="B1230" s="1" t="s">
        <v>5</v>
      </c>
      <c r="C1230" s="15">
        <v>2015</v>
      </c>
      <c r="D1230" s="7" t="s">
        <v>40</v>
      </c>
      <c r="E1230" s="5">
        <v>0</v>
      </c>
      <c r="F1230" s="5">
        <v>0</v>
      </c>
      <c r="G1230" s="5">
        <v>0</v>
      </c>
      <c r="H1230" s="5">
        <v>0</v>
      </c>
      <c r="I1230" s="5">
        <v>0</v>
      </c>
    </row>
    <row r="1231" spans="1:9" ht="26.25" x14ac:dyDescent="0.25">
      <c r="A1231" s="2" t="s">
        <v>18</v>
      </c>
      <c r="B1231" s="1" t="s">
        <v>5</v>
      </c>
      <c r="C1231" s="14">
        <v>2016</v>
      </c>
      <c r="D1231" s="7" t="s">
        <v>40</v>
      </c>
      <c r="E1231" s="3">
        <v>0</v>
      </c>
      <c r="F1231" s="3">
        <v>0</v>
      </c>
      <c r="G1231" s="3">
        <v>0</v>
      </c>
      <c r="H1231" s="3">
        <v>0</v>
      </c>
      <c r="I1231" s="3">
        <v>0</v>
      </c>
    </row>
    <row r="1232" spans="1:9" ht="26.25" x14ac:dyDescent="0.25">
      <c r="A1232" s="4" t="s">
        <v>18</v>
      </c>
      <c r="B1232" s="1" t="s">
        <v>5</v>
      </c>
      <c r="C1232" s="15">
        <v>2017</v>
      </c>
      <c r="D1232" s="7" t="s">
        <v>40</v>
      </c>
      <c r="E1232" s="5">
        <v>0</v>
      </c>
      <c r="F1232" s="5">
        <v>0</v>
      </c>
      <c r="G1232" s="5">
        <v>0</v>
      </c>
      <c r="H1232" s="5">
        <v>0</v>
      </c>
      <c r="I1232" s="5">
        <v>0</v>
      </c>
    </row>
    <row r="1233" spans="1:9" ht="26.25" x14ac:dyDescent="0.25">
      <c r="A1233" s="2" t="s">
        <v>18</v>
      </c>
      <c r="B1233" s="1" t="s">
        <v>5</v>
      </c>
      <c r="C1233" s="14">
        <v>2018</v>
      </c>
      <c r="D1233" s="7" t="s">
        <v>40</v>
      </c>
      <c r="E1233" s="3">
        <v>0</v>
      </c>
      <c r="F1233" s="3">
        <v>0</v>
      </c>
      <c r="G1233" s="3">
        <v>0</v>
      </c>
      <c r="H1233" s="3">
        <v>0</v>
      </c>
      <c r="I1233" s="3">
        <v>0</v>
      </c>
    </row>
    <row r="1234" spans="1:9" ht="26.25" x14ac:dyDescent="0.25">
      <c r="A1234" s="4" t="s">
        <v>19</v>
      </c>
      <c r="B1234" s="1" t="s">
        <v>5</v>
      </c>
      <c r="C1234" s="15">
        <v>2012</v>
      </c>
      <c r="D1234" s="7" t="s">
        <v>40</v>
      </c>
      <c r="E1234" s="5">
        <v>11670.7</v>
      </c>
      <c r="F1234" s="5">
        <v>27</v>
      </c>
      <c r="G1234" s="5">
        <v>284.14</v>
      </c>
      <c r="H1234" s="5">
        <v>44.26</v>
      </c>
      <c r="I1234" s="5">
        <v>26.96</v>
      </c>
    </row>
    <row r="1235" spans="1:9" ht="26.25" x14ac:dyDescent="0.25">
      <c r="A1235" s="2" t="s">
        <v>19</v>
      </c>
      <c r="B1235" s="1" t="s">
        <v>5</v>
      </c>
      <c r="C1235" s="14">
        <v>2013</v>
      </c>
      <c r="D1235" s="7" t="s">
        <v>40</v>
      </c>
      <c r="E1235" s="3">
        <v>7196.76</v>
      </c>
      <c r="F1235" s="3">
        <v>16.649999999999999</v>
      </c>
      <c r="G1235" s="3">
        <v>175.33</v>
      </c>
      <c r="H1235" s="3">
        <v>27.32</v>
      </c>
      <c r="I1235" s="3">
        <v>16.649999999999999</v>
      </c>
    </row>
    <row r="1236" spans="1:9" ht="26.25" x14ac:dyDescent="0.25">
      <c r="A1236" s="4" t="s">
        <v>19</v>
      </c>
      <c r="B1236" s="1" t="s">
        <v>5</v>
      </c>
      <c r="C1236" s="15">
        <v>2014</v>
      </c>
      <c r="D1236" s="7" t="s">
        <v>40</v>
      </c>
      <c r="E1236" s="5">
        <v>1322.85</v>
      </c>
      <c r="F1236" s="5">
        <v>3.06</v>
      </c>
      <c r="G1236" s="5">
        <v>31.67</v>
      </c>
      <c r="H1236" s="5">
        <v>4.8899999999999997</v>
      </c>
      <c r="I1236" s="5">
        <v>2.95</v>
      </c>
    </row>
    <row r="1237" spans="1:9" ht="26.25" x14ac:dyDescent="0.25">
      <c r="A1237" s="2" t="s">
        <v>19</v>
      </c>
      <c r="B1237" s="1" t="s">
        <v>5</v>
      </c>
      <c r="C1237" s="14">
        <v>2015</v>
      </c>
      <c r="D1237" s="7" t="s">
        <v>40</v>
      </c>
      <c r="E1237" s="3">
        <v>4271.6899999999996</v>
      </c>
      <c r="F1237" s="3">
        <v>9.8800000000000008</v>
      </c>
      <c r="G1237" s="3">
        <v>102.47</v>
      </c>
      <c r="H1237" s="3">
        <v>15.83</v>
      </c>
      <c r="I1237" s="3">
        <v>9.58</v>
      </c>
    </row>
    <row r="1238" spans="1:9" ht="26.25" x14ac:dyDescent="0.25">
      <c r="A1238" s="4" t="s">
        <v>19</v>
      </c>
      <c r="B1238" s="1" t="s">
        <v>5</v>
      </c>
      <c r="C1238" s="15">
        <v>2016</v>
      </c>
      <c r="D1238" s="7" t="s">
        <v>40</v>
      </c>
      <c r="E1238" s="5">
        <v>1005.45</v>
      </c>
      <c r="F1238" s="5">
        <v>2.27</v>
      </c>
      <c r="G1238" s="5">
        <v>23.29</v>
      </c>
      <c r="H1238" s="5">
        <v>3.68</v>
      </c>
      <c r="I1238" s="5">
        <v>2.19</v>
      </c>
    </row>
    <row r="1239" spans="1:9" ht="26.25" x14ac:dyDescent="0.25">
      <c r="A1239" s="2" t="s">
        <v>19</v>
      </c>
      <c r="B1239" s="1" t="s">
        <v>5</v>
      </c>
      <c r="C1239" s="14">
        <v>2017</v>
      </c>
      <c r="D1239" s="7" t="s">
        <v>40</v>
      </c>
      <c r="E1239" s="3">
        <v>2163.4</v>
      </c>
      <c r="F1239" s="3">
        <v>4.99</v>
      </c>
      <c r="G1239" s="3">
        <v>52.48</v>
      </c>
      <c r="H1239" s="3">
        <v>8.2100000000000009</v>
      </c>
      <c r="I1239" s="3">
        <v>4.99</v>
      </c>
    </row>
    <row r="1240" spans="1:9" ht="26.25" x14ac:dyDescent="0.25">
      <c r="A1240" s="4" t="s">
        <v>19</v>
      </c>
      <c r="B1240" s="1" t="s">
        <v>5</v>
      </c>
      <c r="C1240" s="15">
        <v>2018</v>
      </c>
      <c r="D1240" s="7" t="s">
        <v>40</v>
      </c>
      <c r="E1240" s="5">
        <v>1017.95</v>
      </c>
      <c r="F1240" s="5">
        <v>2.35</v>
      </c>
      <c r="G1240" s="5">
        <v>24.85</v>
      </c>
      <c r="H1240" s="5">
        <v>3.88</v>
      </c>
      <c r="I1240" s="5">
        <v>2.36</v>
      </c>
    </row>
    <row r="1241" spans="1:9" ht="26.25" x14ac:dyDescent="0.25">
      <c r="A1241" s="2" t="s">
        <v>20</v>
      </c>
      <c r="B1241" s="1" t="s">
        <v>5</v>
      </c>
      <c r="C1241" s="14">
        <v>2012</v>
      </c>
      <c r="D1241" s="7" t="s">
        <v>40</v>
      </c>
      <c r="E1241" s="3">
        <v>16388.02</v>
      </c>
      <c r="F1241" s="3">
        <v>37.93</v>
      </c>
      <c r="G1241" s="3">
        <v>389.82</v>
      </c>
      <c r="H1241" s="3">
        <v>59.92</v>
      </c>
      <c r="I1241" s="3">
        <v>36.11</v>
      </c>
    </row>
    <row r="1242" spans="1:9" ht="26.25" x14ac:dyDescent="0.25">
      <c r="A1242" s="4" t="s">
        <v>20</v>
      </c>
      <c r="B1242" s="1" t="s">
        <v>5</v>
      </c>
      <c r="C1242" s="15">
        <v>2013</v>
      </c>
      <c r="D1242" s="7" t="s">
        <v>40</v>
      </c>
      <c r="E1242" s="5">
        <v>10669.95</v>
      </c>
      <c r="F1242" s="5">
        <v>24.7</v>
      </c>
      <c r="G1242" s="5">
        <v>252.02</v>
      </c>
      <c r="H1242" s="5">
        <v>38.58</v>
      </c>
      <c r="I1242" s="5">
        <v>23.17</v>
      </c>
    </row>
    <row r="1243" spans="1:9" ht="26.25" x14ac:dyDescent="0.25">
      <c r="A1243" s="2" t="s">
        <v>20</v>
      </c>
      <c r="B1243" s="1" t="s">
        <v>5</v>
      </c>
      <c r="C1243" s="14">
        <v>2014</v>
      </c>
      <c r="D1243" s="7" t="s">
        <v>40</v>
      </c>
      <c r="E1243" s="3">
        <v>4741.43</v>
      </c>
      <c r="F1243" s="3">
        <v>10.98</v>
      </c>
      <c r="G1243" s="3">
        <v>111.99</v>
      </c>
      <c r="H1243" s="3">
        <v>17.14</v>
      </c>
      <c r="I1243" s="3">
        <v>10.3</v>
      </c>
    </row>
    <row r="1244" spans="1:9" ht="26.25" x14ac:dyDescent="0.25">
      <c r="A1244" s="4" t="s">
        <v>20</v>
      </c>
      <c r="B1244" s="1" t="s">
        <v>5</v>
      </c>
      <c r="C1244" s="15">
        <v>2015</v>
      </c>
      <c r="D1244" s="7" t="s">
        <v>40</v>
      </c>
      <c r="E1244" s="5">
        <v>2046.57</v>
      </c>
      <c r="F1244" s="5">
        <v>4.7</v>
      </c>
      <c r="G1244" s="5">
        <v>46.03</v>
      </c>
      <c r="H1244" s="5">
        <v>6.95</v>
      </c>
      <c r="I1244" s="5">
        <v>4.07</v>
      </c>
    </row>
    <row r="1245" spans="1:9" ht="26.25" x14ac:dyDescent="0.25">
      <c r="A1245" s="2" t="s">
        <v>20</v>
      </c>
      <c r="B1245" s="1" t="s">
        <v>5</v>
      </c>
      <c r="C1245" s="14">
        <v>2016</v>
      </c>
      <c r="D1245" s="7" t="s">
        <v>40</v>
      </c>
      <c r="E1245" s="3">
        <v>4347.95</v>
      </c>
      <c r="F1245" s="3">
        <v>10.029999999999999</v>
      </c>
      <c r="G1245" s="3">
        <v>103.97</v>
      </c>
      <c r="H1245" s="3">
        <v>16.11</v>
      </c>
      <c r="I1245" s="3">
        <v>9.73</v>
      </c>
    </row>
    <row r="1246" spans="1:9" ht="26.25" x14ac:dyDescent="0.25">
      <c r="A1246" s="4" t="s">
        <v>20</v>
      </c>
      <c r="B1246" s="1" t="s">
        <v>5</v>
      </c>
      <c r="C1246" s="15">
        <v>2017</v>
      </c>
      <c r="D1246" s="7" t="s">
        <v>40</v>
      </c>
      <c r="E1246" s="5">
        <v>1897.49</v>
      </c>
      <c r="F1246" s="5">
        <v>4.29</v>
      </c>
      <c r="G1246" s="5">
        <v>42.92</v>
      </c>
      <c r="H1246" s="5">
        <v>6.7</v>
      </c>
      <c r="I1246" s="5">
        <v>3.95</v>
      </c>
    </row>
    <row r="1247" spans="1:9" ht="26.25" x14ac:dyDescent="0.25">
      <c r="A1247" s="2" t="s">
        <v>20</v>
      </c>
      <c r="B1247" s="1" t="s">
        <v>5</v>
      </c>
      <c r="C1247" s="14">
        <v>2018</v>
      </c>
      <c r="D1247" s="7" t="s">
        <v>40</v>
      </c>
      <c r="E1247" s="3">
        <v>2296.2399999999998</v>
      </c>
      <c r="F1247" s="3">
        <v>5.31</v>
      </c>
      <c r="G1247" s="3">
        <v>54.33</v>
      </c>
      <c r="H1247" s="3">
        <v>8.32</v>
      </c>
      <c r="I1247" s="3">
        <v>5</v>
      </c>
    </row>
    <row r="1248" spans="1:9" ht="26.25" x14ac:dyDescent="0.25">
      <c r="A1248" s="4" t="s">
        <v>21</v>
      </c>
      <c r="B1248" s="1" t="s">
        <v>5</v>
      </c>
      <c r="C1248" s="15">
        <v>2012</v>
      </c>
      <c r="D1248" s="7" t="s">
        <v>40</v>
      </c>
      <c r="E1248" s="5">
        <v>0</v>
      </c>
      <c r="F1248" s="5">
        <v>0</v>
      </c>
      <c r="G1248" s="5">
        <v>0</v>
      </c>
      <c r="H1248" s="5">
        <v>0</v>
      </c>
      <c r="I1248" s="5">
        <v>0</v>
      </c>
    </row>
    <row r="1249" spans="1:9" ht="26.25" x14ac:dyDescent="0.25">
      <c r="A1249" s="2" t="s">
        <v>21</v>
      </c>
      <c r="B1249" s="1" t="s">
        <v>5</v>
      </c>
      <c r="C1249" s="14">
        <v>2013</v>
      </c>
      <c r="D1249" s="7" t="s">
        <v>40</v>
      </c>
      <c r="E1249" s="3">
        <v>2096.9899999999998</v>
      </c>
      <c r="F1249" s="3">
        <v>4.87</v>
      </c>
      <c r="G1249" s="3">
        <v>39.770000000000003</v>
      </c>
      <c r="H1249" s="3">
        <v>5.21</v>
      </c>
      <c r="I1249" s="3">
        <v>2.7</v>
      </c>
    </row>
    <row r="1250" spans="1:9" ht="26.25" x14ac:dyDescent="0.25">
      <c r="A1250" s="4" t="s">
        <v>21</v>
      </c>
      <c r="B1250" s="1" t="s">
        <v>5</v>
      </c>
      <c r="C1250" s="15">
        <v>2014</v>
      </c>
      <c r="D1250" s="7" t="s">
        <v>40</v>
      </c>
      <c r="E1250" s="5">
        <v>507.4</v>
      </c>
      <c r="F1250" s="5">
        <v>1.18</v>
      </c>
      <c r="G1250" s="5">
        <v>7.2</v>
      </c>
      <c r="H1250" s="5">
        <v>0.67</v>
      </c>
      <c r="I1250" s="5">
        <v>0.19</v>
      </c>
    </row>
    <row r="1251" spans="1:9" ht="26.25" x14ac:dyDescent="0.25">
      <c r="A1251" s="2" t="s">
        <v>21</v>
      </c>
      <c r="B1251" s="1" t="s">
        <v>5</v>
      </c>
      <c r="C1251" s="14">
        <v>2015</v>
      </c>
      <c r="D1251" s="7" t="s">
        <v>40</v>
      </c>
      <c r="E1251" s="3">
        <v>0</v>
      </c>
      <c r="F1251" s="3">
        <v>0</v>
      </c>
      <c r="G1251" s="3">
        <v>0</v>
      </c>
      <c r="H1251" s="3">
        <v>0</v>
      </c>
      <c r="I1251" s="3">
        <v>0</v>
      </c>
    </row>
    <row r="1252" spans="1:9" ht="26.25" x14ac:dyDescent="0.25">
      <c r="A1252" s="4" t="s">
        <v>21</v>
      </c>
      <c r="B1252" s="1" t="s">
        <v>5</v>
      </c>
      <c r="C1252" s="15">
        <v>2016</v>
      </c>
      <c r="D1252" s="7" t="s">
        <v>40</v>
      </c>
      <c r="E1252" s="5">
        <v>0</v>
      </c>
      <c r="F1252" s="5">
        <v>0</v>
      </c>
      <c r="G1252" s="5">
        <v>0</v>
      </c>
      <c r="H1252" s="5">
        <v>0</v>
      </c>
      <c r="I1252" s="5">
        <v>0</v>
      </c>
    </row>
    <row r="1253" spans="1:9" ht="26.25" x14ac:dyDescent="0.25">
      <c r="A1253" s="2" t="s">
        <v>21</v>
      </c>
      <c r="B1253" s="1" t="s">
        <v>5</v>
      </c>
      <c r="C1253" s="14">
        <v>2017</v>
      </c>
      <c r="D1253" s="7" t="s">
        <v>40</v>
      </c>
      <c r="E1253" s="3">
        <v>713.64</v>
      </c>
      <c r="F1253" s="3">
        <v>1.21</v>
      </c>
      <c r="G1253" s="3">
        <v>8.85</v>
      </c>
      <c r="H1253" s="3">
        <v>1.94</v>
      </c>
      <c r="I1253" s="3">
        <v>0.84</v>
      </c>
    </row>
    <row r="1254" spans="1:9" ht="26.25" x14ac:dyDescent="0.25">
      <c r="A1254" s="4" t="s">
        <v>21</v>
      </c>
      <c r="B1254" s="1" t="s">
        <v>5</v>
      </c>
      <c r="C1254" s="15">
        <v>2018</v>
      </c>
      <c r="D1254" s="7" t="s">
        <v>40</v>
      </c>
      <c r="E1254" s="5">
        <v>794.22</v>
      </c>
      <c r="F1254" s="5">
        <v>1.32</v>
      </c>
      <c r="G1254" s="5">
        <v>9.34</v>
      </c>
      <c r="H1254" s="5">
        <v>2.12</v>
      </c>
      <c r="I1254" s="5">
        <v>0.89</v>
      </c>
    </row>
    <row r="1255" spans="1:9" x14ac:dyDescent="0.25">
      <c r="A1255" s="2" t="s">
        <v>22</v>
      </c>
      <c r="B1255" s="1" t="s">
        <v>5</v>
      </c>
      <c r="C1255" s="14">
        <v>2012</v>
      </c>
      <c r="D1255" s="7" t="s">
        <v>40</v>
      </c>
      <c r="E1255" s="3">
        <v>17641.259999999998</v>
      </c>
      <c r="F1255" s="3">
        <v>40.92</v>
      </c>
      <c r="G1255" s="3">
        <v>375.33</v>
      </c>
      <c r="H1255" s="3">
        <v>53.73</v>
      </c>
      <c r="I1255" s="3">
        <v>30.45</v>
      </c>
    </row>
    <row r="1256" spans="1:9" x14ac:dyDescent="0.25">
      <c r="A1256" s="4" t="s">
        <v>22</v>
      </c>
      <c r="B1256" s="1" t="s">
        <v>5</v>
      </c>
      <c r="C1256" s="15">
        <v>2013</v>
      </c>
      <c r="D1256" s="7" t="s">
        <v>40</v>
      </c>
      <c r="E1256" s="5">
        <v>26361.97</v>
      </c>
      <c r="F1256" s="5">
        <v>61.13</v>
      </c>
      <c r="G1256" s="5">
        <v>572.17999999999995</v>
      </c>
      <c r="H1256" s="5">
        <v>83.04</v>
      </c>
      <c r="I1256" s="5">
        <v>47.65</v>
      </c>
    </row>
    <row r="1257" spans="1:9" x14ac:dyDescent="0.25">
      <c r="A1257" s="2" t="s">
        <v>22</v>
      </c>
      <c r="B1257" s="1" t="s">
        <v>5</v>
      </c>
      <c r="C1257" s="14">
        <v>2014</v>
      </c>
      <c r="D1257" s="7" t="s">
        <v>40</v>
      </c>
      <c r="E1257" s="3">
        <v>22780.95</v>
      </c>
      <c r="F1257" s="3">
        <v>52.83</v>
      </c>
      <c r="G1257" s="3">
        <v>491.19</v>
      </c>
      <c r="H1257" s="3">
        <v>70.97</v>
      </c>
      <c r="I1257" s="3">
        <v>40.549999999999997</v>
      </c>
    </row>
    <row r="1258" spans="1:9" x14ac:dyDescent="0.25">
      <c r="A1258" s="4" t="s">
        <v>22</v>
      </c>
      <c r="B1258" s="1" t="s">
        <v>5</v>
      </c>
      <c r="C1258" s="15">
        <v>2015</v>
      </c>
      <c r="D1258" s="7" t="s">
        <v>40</v>
      </c>
      <c r="E1258" s="5">
        <v>24325.29</v>
      </c>
      <c r="F1258" s="5">
        <v>56.4</v>
      </c>
      <c r="G1258" s="5">
        <v>529.99</v>
      </c>
      <c r="H1258" s="5">
        <v>77.11</v>
      </c>
      <c r="I1258" s="5">
        <v>44.35</v>
      </c>
    </row>
    <row r="1259" spans="1:9" x14ac:dyDescent="0.25">
      <c r="A1259" s="2" t="s">
        <v>22</v>
      </c>
      <c r="B1259" s="1" t="s">
        <v>5</v>
      </c>
      <c r="C1259" s="14">
        <v>2016</v>
      </c>
      <c r="D1259" s="7" t="s">
        <v>40</v>
      </c>
      <c r="E1259" s="3">
        <v>26597.48</v>
      </c>
      <c r="F1259" s="3">
        <v>59.48</v>
      </c>
      <c r="G1259" s="3">
        <v>557.05999999999995</v>
      </c>
      <c r="H1259" s="3">
        <v>85.19</v>
      </c>
      <c r="I1259" s="3">
        <v>48.19</v>
      </c>
    </row>
    <row r="1260" spans="1:9" x14ac:dyDescent="0.25">
      <c r="A1260" s="4" t="s">
        <v>22</v>
      </c>
      <c r="B1260" s="1" t="s">
        <v>5</v>
      </c>
      <c r="C1260" s="15">
        <v>2017</v>
      </c>
      <c r="D1260" s="7" t="s">
        <v>40</v>
      </c>
      <c r="E1260" s="5">
        <v>25110.560000000001</v>
      </c>
      <c r="F1260" s="5">
        <v>56.36</v>
      </c>
      <c r="G1260" s="5">
        <v>536.04999999999995</v>
      </c>
      <c r="H1260" s="5">
        <v>82.25</v>
      </c>
      <c r="I1260" s="5">
        <v>47.02</v>
      </c>
    </row>
    <row r="1261" spans="1:9" x14ac:dyDescent="0.25">
      <c r="A1261" s="2" t="s">
        <v>22</v>
      </c>
      <c r="B1261" s="1" t="s">
        <v>5</v>
      </c>
      <c r="C1261" s="14">
        <v>2018</v>
      </c>
      <c r="D1261" s="7" t="s">
        <v>40</v>
      </c>
      <c r="E1261" s="3">
        <v>37452.81</v>
      </c>
      <c r="F1261" s="3">
        <v>83.51</v>
      </c>
      <c r="G1261" s="3">
        <v>789.71</v>
      </c>
      <c r="H1261" s="3">
        <v>121.89</v>
      </c>
      <c r="I1261" s="3">
        <v>69.27</v>
      </c>
    </row>
    <row r="1262" spans="1:9" ht="26.25" x14ac:dyDescent="0.25">
      <c r="A1262" s="2" t="s">
        <v>8</v>
      </c>
      <c r="B1262" s="1" t="s">
        <v>6</v>
      </c>
      <c r="C1262" s="14">
        <v>2012</v>
      </c>
      <c r="D1262" s="7" t="s">
        <v>40</v>
      </c>
      <c r="E1262" s="3">
        <v>0</v>
      </c>
      <c r="F1262" s="3">
        <v>0</v>
      </c>
      <c r="G1262" s="3">
        <v>0</v>
      </c>
      <c r="H1262" s="3">
        <v>0</v>
      </c>
      <c r="I1262" s="3">
        <v>0</v>
      </c>
    </row>
    <row r="1263" spans="1:9" ht="26.25" x14ac:dyDescent="0.25">
      <c r="A1263" s="4" t="s">
        <v>8</v>
      </c>
      <c r="B1263" s="1" t="s">
        <v>6</v>
      </c>
      <c r="C1263" s="15">
        <v>2013</v>
      </c>
      <c r="D1263" s="7" t="s">
        <v>40</v>
      </c>
      <c r="E1263" s="5">
        <v>0</v>
      </c>
      <c r="F1263" s="5">
        <v>0</v>
      </c>
      <c r="G1263" s="5">
        <v>0</v>
      </c>
      <c r="H1263" s="5">
        <v>0</v>
      </c>
      <c r="I1263" s="5">
        <v>0</v>
      </c>
    </row>
    <row r="1264" spans="1:9" ht="26.25" x14ac:dyDescent="0.25">
      <c r="A1264" s="2" t="s">
        <v>8</v>
      </c>
      <c r="B1264" s="1" t="s">
        <v>6</v>
      </c>
      <c r="C1264" s="14">
        <v>2014</v>
      </c>
      <c r="D1264" s="7" t="s">
        <v>40</v>
      </c>
      <c r="E1264" s="3">
        <v>0</v>
      </c>
      <c r="F1264" s="3">
        <v>0</v>
      </c>
      <c r="G1264" s="3">
        <v>0</v>
      </c>
      <c r="H1264" s="3">
        <v>0</v>
      </c>
      <c r="I1264" s="3">
        <v>0</v>
      </c>
    </row>
    <row r="1265" spans="1:9" ht="26.25" x14ac:dyDescent="0.25">
      <c r="A1265" s="4" t="s">
        <v>8</v>
      </c>
      <c r="B1265" s="1" t="s">
        <v>6</v>
      </c>
      <c r="C1265" s="15">
        <v>2015</v>
      </c>
      <c r="D1265" s="7" t="s">
        <v>40</v>
      </c>
      <c r="E1265" s="5">
        <v>0</v>
      </c>
      <c r="F1265" s="5">
        <v>0</v>
      </c>
      <c r="G1265" s="5">
        <v>0</v>
      </c>
      <c r="H1265" s="5">
        <v>0</v>
      </c>
      <c r="I1265" s="5">
        <v>0</v>
      </c>
    </row>
    <row r="1266" spans="1:9" ht="26.25" x14ac:dyDescent="0.25">
      <c r="A1266" s="2" t="s">
        <v>8</v>
      </c>
      <c r="B1266" s="1" t="s">
        <v>6</v>
      </c>
      <c r="C1266" s="14">
        <v>2016</v>
      </c>
      <c r="D1266" s="7" t="s">
        <v>40</v>
      </c>
      <c r="E1266" s="3">
        <v>0</v>
      </c>
      <c r="F1266" s="3">
        <v>0</v>
      </c>
      <c r="G1266" s="3">
        <v>0</v>
      </c>
      <c r="H1266" s="3">
        <v>0</v>
      </c>
      <c r="I1266" s="3">
        <v>0</v>
      </c>
    </row>
    <row r="1267" spans="1:9" ht="26.25" x14ac:dyDescent="0.25">
      <c r="A1267" s="4" t="s">
        <v>8</v>
      </c>
      <c r="B1267" s="1" t="s">
        <v>6</v>
      </c>
      <c r="C1267" s="15">
        <v>2017</v>
      </c>
      <c r="D1267" s="7" t="s">
        <v>40</v>
      </c>
      <c r="E1267" s="5">
        <v>0</v>
      </c>
      <c r="F1267" s="5">
        <v>0</v>
      </c>
      <c r="G1267" s="5">
        <v>0</v>
      </c>
      <c r="H1267" s="5">
        <v>0</v>
      </c>
      <c r="I1267" s="5">
        <v>0</v>
      </c>
    </row>
    <row r="1268" spans="1:9" ht="26.25" x14ac:dyDescent="0.25">
      <c r="A1268" s="2" t="s">
        <v>8</v>
      </c>
      <c r="B1268" s="1" t="s">
        <v>6</v>
      </c>
      <c r="C1268" s="14">
        <v>2018</v>
      </c>
      <c r="D1268" s="7" t="s">
        <v>40</v>
      </c>
      <c r="E1268" s="3">
        <v>0</v>
      </c>
      <c r="F1268" s="3">
        <v>0</v>
      </c>
      <c r="G1268" s="3">
        <v>0</v>
      </c>
      <c r="H1268" s="3">
        <v>0</v>
      </c>
      <c r="I1268" s="3">
        <v>0</v>
      </c>
    </row>
    <row r="1269" spans="1:9" x14ac:dyDescent="0.25">
      <c r="A1269" s="4" t="s">
        <v>9</v>
      </c>
      <c r="B1269" s="1" t="s">
        <v>6</v>
      </c>
      <c r="C1269" s="15">
        <v>2012</v>
      </c>
      <c r="D1269" s="7" t="s">
        <v>40</v>
      </c>
      <c r="E1269" s="5">
        <v>4247.08</v>
      </c>
      <c r="F1269" s="5">
        <v>9.84</v>
      </c>
      <c r="G1269" s="5">
        <v>98.44</v>
      </c>
      <c r="H1269" s="5">
        <v>22.58</v>
      </c>
      <c r="I1269" s="5">
        <v>8.48</v>
      </c>
    </row>
    <row r="1270" spans="1:9" x14ac:dyDescent="0.25">
      <c r="A1270" s="2" t="s">
        <v>9</v>
      </c>
      <c r="B1270" s="1" t="s">
        <v>6</v>
      </c>
      <c r="C1270" s="14">
        <v>2013</v>
      </c>
      <c r="D1270" s="7" t="s">
        <v>40</v>
      </c>
      <c r="E1270" s="3">
        <v>1252.5899999999999</v>
      </c>
      <c r="F1270" s="3">
        <v>2.9</v>
      </c>
      <c r="G1270" s="3">
        <v>28.14</v>
      </c>
      <c r="H1270" s="3">
        <v>6.11</v>
      </c>
      <c r="I1270" s="3">
        <v>2.2799999999999998</v>
      </c>
    </row>
    <row r="1271" spans="1:9" x14ac:dyDescent="0.25">
      <c r="A1271" s="4" t="s">
        <v>9</v>
      </c>
      <c r="B1271" s="1" t="s">
        <v>6</v>
      </c>
      <c r="C1271" s="15">
        <v>2014</v>
      </c>
      <c r="D1271" s="7" t="s">
        <v>40</v>
      </c>
      <c r="E1271" s="5">
        <v>914.32</v>
      </c>
      <c r="F1271" s="5">
        <v>2.12</v>
      </c>
      <c r="G1271" s="5">
        <v>21.49</v>
      </c>
      <c r="H1271" s="5">
        <v>5.05</v>
      </c>
      <c r="I1271" s="5">
        <v>1.9</v>
      </c>
    </row>
    <row r="1272" spans="1:9" x14ac:dyDescent="0.25">
      <c r="A1272" s="2" t="s">
        <v>9</v>
      </c>
      <c r="B1272" s="1" t="s">
        <v>6</v>
      </c>
      <c r="C1272" s="14">
        <v>2015</v>
      </c>
      <c r="D1272" s="7" t="s">
        <v>40</v>
      </c>
      <c r="E1272" s="3">
        <v>4001.79</v>
      </c>
      <c r="F1272" s="3">
        <v>9.26</v>
      </c>
      <c r="G1272" s="3">
        <v>95.91</v>
      </c>
      <c r="H1272" s="3">
        <v>23.23</v>
      </c>
      <c r="I1272" s="3">
        <v>8.7799999999999994</v>
      </c>
    </row>
    <row r="1273" spans="1:9" x14ac:dyDescent="0.25">
      <c r="A1273" s="4" t="s">
        <v>9</v>
      </c>
      <c r="B1273" s="1" t="s">
        <v>6</v>
      </c>
      <c r="C1273" s="15">
        <v>2016</v>
      </c>
      <c r="D1273" s="7" t="s">
        <v>40</v>
      </c>
      <c r="E1273" s="5">
        <v>597.96</v>
      </c>
      <c r="F1273" s="5">
        <v>1.39</v>
      </c>
      <c r="G1273" s="5">
        <v>13.55</v>
      </c>
      <c r="H1273" s="5">
        <v>2.99</v>
      </c>
      <c r="I1273" s="5">
        <v>1.1200000000000001</v>
      </c>
    </row>
    <row r="1274" spans="1:9" x14ac:dyDescent="0.25">
      <c r="A1274" s="2" t="s">
        <v>9</v>
      </c>
      <c r="B1274" s="1" t="s">
        <v>6</v>
      </c>
      <c r="C1274" s="14">
        <v>2017</v>
      </c>
      <c r="D1274" s="7" t="s">
        <v>40</v>
      </c>
      <c r="E1274" s="3">
        <v>44.05</v>
      </c>
      <c r="F1274" s="3">
        <v>0.09</v>
      </c>
      <c r="G1274" s="3">
        <v>0.66</v>
      </c>
      <c r="H1274" s="3">
        <v>0.08</v>
      </c>
      <c r="I1274" s="3">
        <v>0.02</v>
      </c>
    </row>
    <row r="1275" spans="1:9" x14ac:dyDescent="0.25">
      <c r="A1275" s="4" t="s">
        <v>9</v>
      </c>
      <c r="B1275" s="1" t="s">
        <v>6</v>
      </c>
      <c r="C1275" s="15">
        <v>2018</v>
      </c>
      <c r="D1275" s="7" t="s">
        <v>40</v>
      </c>
      <c r="E1275" s="5">
        <v>2045.18</v>
      </c>
      <c r="F1275" s="5">
        <v>4.74</v>
      </c>
      <c r="G1275" s="5">
        <v>47.61</v>
      </c>
      <c r="H1275" s="5">
        <v>11</v>
      </c>
      <c r="I1275" s="5">
        <v>4.1399999999999997</v>
      </c>
    </row>
    <row r="1276" spans="1:9" x14ac:dyDescent="0.25">
      <c r="A1276" s="2" t="s">
        <v>10</v>
      </c>
      <c r="B1276" s="1" t="s">
        <v>6</v>
      </c>
      <c r="C1276" s="14">
        <v>2012</v>
      </c>
      <c r="D1276" s="7" t="s">
        <v>40</v>
      </c>
      <c r="E1276" s="3">
        <v>57350.63</v>
      </c>
      <c r="F1276" s="3">
        <v>132.75</v>
      </c>
      <c r="G1276" s="3">
        <v>1370.33</v>
      </c>
      <c r="H1276" s="3">
        <v>330.31</v>
      </c>
      <c r="I1276" s="3">
        <v>124.81</v>
      </c>
    </row>
    <row r="1277" spans="1:9" x14ac:dyDescent="0.25">
      <c r="A1277" s="4" t="s">
        <v>10</v>
      </c>
      <c r="B1277" s="1" t="s">
        <v>6</v>
      </c>
      <c r="C1277" s="15">
        <v>2013</v>
      </c>
      <c r="D1277" s="7" t="s">
        <v>40</v>
      </c>
      <c r="E1277" s="5">
        <v>60715.4</v>
      </c>
      <c r="F1277" s="5">
        <v>140.56</v>
      </c>
      <c r="G1277" s="5">
        <v>1442.61</v>
      </c>
      <c r="H1277" s="5">
        <v>344.67</v>
      </c>
      <c r="I1277" s="5">
        <v>130.09</v>
      </c>
    </row>
    <row r="1278" spans="1:9" x14ac:dyDescent="0.25">
      <c r="A1278" s="2" t="s">
        <v>10</v>
      </c>
      <c r="B1278" s="1" t="s">
        <v>6</v>
      </c>
      <c r="C1278" s="14">
        <v>2014</v>
      </c>
      <c r="D1278" s="7" t="s">
        <v>40</v>
      </c>
      <c r="E1278" s="3">
        <v>66535.14</v>
      </c>
      <c r="F1278" s="3">
        <v>154</v>
      </c>
      <c r="G1278" s="3">
        <v>1591.84</v>
      </c>
      <c r="H1278" s="3">
        <v>384.48</v>
      </c>
      <c r="I1278" s="3">
        <v>145.31</v>
      </c>
    </row>
    <row r="1279" spans="1:9" x14ac:dyDescent="0.25">
      <c r="A1279" s="4" t="s">
        <v>10</v>
      </c>
      <c r="B1279" s="1" t="s">
        <v>6</v>
      </c>
      <c r="C1279" s="15">
        <v>2015</v>
      </c>
      <c r="D1279" s="7" t="s">
        <v>40</v>
      </c>
      <c r="E1279" s="5">
        <v>46273.32</v>
      </c>
      <c r="F1279" s="5">
        <v>106.94</v>
      </c>
      <c r="G1279" s="5">
        <v>1105.21</v>
      </c>
      <c r="H1279" s="5">
        <v>267.47000000000003</v>
      </c>
      <c r="I1279" s="5">
        <v>101.01</v>
      </c>
    </row>
    <row r="1280" spans="1:9" x14ac:dyDescent="0.25">
      <c r="A1280" s="2" t="s">
        <v>10</v>
      </c>
      <c r="B1280" s="1" t="s">
        <v>6</v>
      </c>
      <c r="C1280" s="14">
        <v>2016</v>
      </c>
      <c r="D1280" s="7" t="s">
        <v>40</v>
      </c>
      <c r="E1280" s="3">
        <v>57446.3</v>
      </c>
      <c r="F1280" s="3">
        <v>130.77000000000001</v>
      </c>
      <c r="G1280" s="3">
        <v>1344.85</v>
      </c>
      <c r="H1280" s="3">
        <v>329.96</v>
      </c>
      <c r="I1280" s="3">
        <v>123.65</v>
      </c>
    </row>
    <row r="1281" spans="1:9" x14ac:dyDescent="0.25">
      <c r="A1281" s="4" t="s">
        <v>10</v>
      </c>
      <c r="B1281" s="1" t="s">
        <v>6</v>
      </c>
      <c r="C1281" s="15">
        <v>2017</v>
      </c>
      <c r="D1281" s="7" t="s">
        <v>40</v>
      </c>
      <c r="E1281" s="5">
        <v>59471.4</v>
      </c>
      <c r="F1281" s="5">
        <v>134.72999999999999</v>
      </c>
      <c r="G1281" s="5">
        <v>1375.81</v>
      </c>
      <c r="H1281" s="5">
        <v>336.32</v>
      </c>
      <c r="I1281" s="5">
        <v>125.57</v>
      </c>
    </row>
    <row r="1282" spans="1:9" x14ac:dyDescent="0.25">
      <c r="A1282" s="2" t="s">
        <v>10</v>
      </c>
      <c r="B1282" s="1" t="s">
        <v>6</v>
      </c>
      <c r="C1282" s="14">
        <v>2018</v>
      </c>
      <c r="D1282" s="7" t="s">
        <v>40</v>
      </c>
      <c r="E1282" s="3">
        <v>58096.15</v>
      </c>
      <c r="F1282" s="3">
        <v>131.05000000000001</v>
      </c>
      <c r="G1282" s="3">
        <v>1328.29</v>
      </c>
      <c r="H1282" s="3">
        <v>323.16000000000003</v>
      </c>
      <c r="I1282" s="3">
        <v>120.22</v>
      </c>
    </row>
    <row r="1283" spans="1:9" ht="26.25" x14ac:dyDescent="0.25">
      <c r="A1283" s="4" t="s">
        <v>11</v>
      </c>
      <c r="B1283" s="1" t="s">
        <v>6</v>
      </c>
      <c r="C1283" s="15">
        <v>2012</v>
      </c>
      <c r="D1283" s="7" t="s">
        <v>40</v>
      </c>
      <c r="E1283" s="5">
        <v>0</v>
      </c>
      <c r="F1283" s="5">
        <v>0</v>
      </c>
      <c r="G1283" s="5">
        <v>0</v>
      </c>
      <c r="H1283" s="5">
        <v>0</v>
      </c>
      <c r="I1283" s="5">
        <v>0</v>
      </c>
    </row>
    <row r="1284" spans="1:9" ht="26.25" x14ac:dyDescent="0.25">
      <c r="A1284" s="2" t="s">
        <v>11</v>
      </c>
      <c r="B1284" s="1" t="s">
        <v>6</v>
      </c>
      <c r="C1284" s="14">
        <v>2013</v>
      </c>
      <c r="D1284" s="7" t="s">
        <v>40</v>
      </c>
      <c r="E1284" s="3">
        <v>0</v>
      </c>
      <c r="F1284" s="3">
        <v>0</v>
      </c>
      <c r="G1284" s="3">
        <v>0</v>
      </c>
      <c r="H1284" s="3">
        <v>0</v>
      </c>
      <c r="I1284" s="3">
        <v>0</v>
      </c>
    </row>
    <row r="1285" spans="1:9" ht="26.25" x14ac:dyDescent="0.25">
      <c r="A1285" s="4" t="s">
        <v>11</v>
      </c>
      <c r="B1285" s="1" t="s">
        <v>6</v>
      </c>
      <c r="C1285" s="15">
        <v>2014</v>
      </c>
      <c r="D1285" s="7" t="s">
        <v>40</v>
      </c>
      <c r="E1285" s="5">
        <v>0</v>
      </c>
      <c r="F1285" s="5">
        <v>0</v>
      </c>
      <c r="G1285" s="5">
        <v>0</v>
      </c>
      <c r="H1285" s="5">
        <v>0</v>
      </c>
      <c r="I1285" s="5">
        <v>0</v>
      </c>
    </row>
    <row r="1286" spans="1:9" ht="26.25" x14ac:dyDescent="0.25">
      <c r="A1286" s="2" t="s">
        <v>11</v>
      </c>
      <c r="B1286" s="1" t="s">
        <v>6</v>
      </c>
      <c r="C1286" s="14">
        <v>2015</v>
      </c>
      <c r="D1286" s="7" t="s">
        <v>40</v>
      </c>
      <c r="E1286" s="3">
        <v>457.85</v>
      </c>
      <c r="F1286" s="3">
        <v>1.06</v>
      </c>
      <c r="G1286" s="3">
        <v>11.18</v>
      </c>
      <c r="H1286" s="3">
        <v>2.78</v>
      </c>
      <c r="I1286" s="3">
        <v>1.06</v>
      </c>
    </row>
    <row r="1287" spans="1:9" ht="26.25" x14ac:dyDescent="0.25">
      <c r="A1287" s="4" t="s">
        <v>11</v>
      </c>
      <c r="B1287" s="1" t="s">
        <v>6</v>
      </c>
      <c r="C1287" s="15">
        <v>2016</v>
      </c>
      <c r="D1287" s="7" t="s">
        <v>40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</row>
    <row r="1288" spans="1:9" ht="26.25" x14ac:dyDescent="0.25">
      <c r="A1288" s="2" t="s">
        <v>11</v>
      </c>
      <c r="B1288" s="1" t="s">
        <v>6</v>
      </c>
      <c r="C1288" s="14">
        <v>2017</v>
      </c>
      <c r="D1288" s="7" t="s">
        <v>40</v>
      </c>
      <c r="E1288" s="3">
        <v>0</v>
      </c>
      <c r="F1288" s="3">
        <v>0</v>
      </c>
      <c r="G1288" s="3">
        <v>0</v>
      </c>
      <c r="H1288" s="3">
        <v>0</v>
      </c>
      <c r="I1288" s="3">
        <v>0</v>
      </c>
    </row>
    <row r="1289" spans="1:9" ht="26.25" x14ac:dyDescent="0.25">
      <c r="A1289" s="4" t="s">
        <v>11</v>
      </c>
      <c r="B1289" s="1" t="s">
        <v>6</v>
      </c>
      <c r="C1289" s="15">
        <v>2018</v>
      </c>
      <c r="D1289" s="7" t="s">
        <v>40</v>
      </c>
      <c r="E1289" s="5">
        <v>0</v>
      </c>
      <c r="F1289" s="5">
        <v>0</v>
      </c>
      <c r="G1289" s="5">
        <v>0</v>
      </c>
      <c r="H1289" s="5">
        <v>0</v>
      </c>
      <c r="I1289" s="5">
        <v>0</v>
      </c>
    </row>
    <row r="1290" spans="1:9" ht="26.25" x14ac:dyDescent="0.25">
      <c r="A1290" s="2" t="s">
        <v>12</v>
      </c>
      <c r="B1290" s="1" t="s">
        <v>6</v>
      </c>
      <c r="C1290" s="14">
        <v>2012</v>
      </c>
      <c r="D1290" s="7" t="s">
        <v>40</v>
      </c>
      <c r="E1290" s="3">
        <v>0</v>
      </c>
      <c r="F1290" s="3">
        <v>0</v>
      </c>
      <c r="G1290" s="3">
        <v>0</v>
      </c>
      <c r="H1290" s="3">
        <v>0</v>
      </c>
      <c r="I1290" s="3">
        <v>0</v>
      </c>
    </row>
    <row r="1291" spans="1:9" ht="26.25" x14ac:dyDescent="0.25">
      <c r="A1291" s="4" t="s">
        <v>12</v>
      </c>
      <c r="B1291" s="1" t="s">
        <v>6</v>
      </c>
      <c r="C1291" s="15">
        <v>2013</v>
      </c>
      <c r="D1291" s="7" t="s">
        <v>40</v>
      </c>
      <c r="E1291" s="5">
        <v>0</v>
      </c>
      <c r="F1291" s="5">
        <v>0</v>
      </c>
      <c r="G1291" s="5">
        <v>0</v>
      </c>
      <c r="H1291" s="5">
        <v>0</v>
      </c>
      <c r="I1291" s="5">
        <v>0</v>
      </c>
    </row>
    <row r="1292" spans="1:9" ht="26.25" x14ac:dyDescent="0.25">
      <c r="A1292" s="2" t="s">
        <v>12</v>
      </c>
      <c r="B1292" s="1" t="s">
        <v>6</v>
      </c>
      <c r="C1292" s="14">
        <v>2014</v>
      </c>
      <c r="D1292" s="7" t="s">
        <v>40</v>
      </c>
      <c r="E1292" s="3">
        <v>0</v>
      </c>
      <c r="F1292" s="3">
        <v>0</v>
      </c>
      <c r="G1292" s="3">
        <v>0</v>
      </c>
      <c r="H1292" s="3">
        <v>0</v>
      </c>
      <c r="I1292" s="3">
        <v>0</v>
      </c>
    </row>
    <row r="1293" spans="1:9" ht="26.25" x14ac:dyDescent="0.25">
      <c r="A1293" s="4" t="s">
        <v>12</v>
      </c>
      <c r="B1293" s="1" t="s">
        <v>6</v>
      </c>
      <c r="C1293" s="15">
        <v>2015</v>
      </c>
      <c r="D1293" s="7" t="s">
        <v>40</v>
      </c>
      <c r="E1293" s="5">
        <v>0</v>
      </c>
      <c r="F1293" s="5">
        <v>0</v>
      </c>
      <c r="G1293" s="5">
        <v>0</v>
      </c>
      <c r="H1293" s="5">
        <v>0</v>
      </c>
      <c r="I1293" s="5">
        <v>0</v>
      </c>
    </row>
    <row r="1294" spans="1:9" ht="26.25" x14ac:dyDescent="0.25">
      <c r="A1294" s="2" t="s">
        <v>12</v>
      </c>
      <c r="B1294" s="1" t="s">
        <v>6</v>
      </c>
      <c r="C1294" s="14">
        <v>2016</v>
      </c>
      <c r="D1294" s="7" t="s">
        <v>40</v>
      </c>
      <c r="E1294" s="3">
        <v>0</v>
      </c>
      <c r="F1294" s="3">
        <v>0</v>
      </c>
      <c r="G1294" s="3">
        <v>0</v>
      </c>
      <c r="H1294" s="3">
        <v>0</v>
      </c>
      <c r="I1294" s="3">
        <v>0</v>
      </c>
    </row>
    <row r="1295" spans="1:9" ht="26.25" x14ac:dyDescent="0.25">
      <c r="A1295" s="4" t="s">
        <v>12</v>
      </c>
      <c r="B1295" s="1" t="s">
        <v>6</v>
      </c>
      <c r="C1295" s="15">
        <v>2017</v>
      </c>
      <c r="D1295" s="7" t="s">
        <v>40</v>
      </c>
      <c r="E1295" s="5">
        <v>0</v>
      </c>
      <c r="F1295" s="5">
        <v>0</v>
      </c>
      <c r="G1295" s="5">
        <v>0</v>
      </c>
      <c r="H1295" s="5">
        <v>0</v>
      </c>
      <c r="I1295" s="5">
        <v>0</v>
      </c>
    </row>
    <row r="1296" spans="1:9" ht="26.25" x14ac:dyDescent="0.25">
      <c r="A1296" s="2" t="s">
        <v>12</v>
      </c>
      <c r="B1296" s="1" t="s">
        <v>6</v>
      </c>
      <c r="C1296" s="14">
        <v>2018</v>
      </c>
      <c r="D1296" s="7" t="s">
        <v>40</v>
      </c>
      <c r="E1296" s="3">
        <v>0</v>
      </c>
      <c r="F1296" s="3">
        <v>0</v>
      </c>
      <c r="G1296" s="3">
        <v>0</v>
      </c>
      <c r="H1296" s="3">
        <v>0</v>
      </c>
      <c r="I1296" s="3">
        <v>0</v>
      </c>
    </row>
    <row r="1297" spans="1:9" ht="26.25" x14ac:dyDescent="0.25">
      <c r="A1297" s="4" t="s">
        <v>13</v>
      </c>
      <c r="B1297" s="1" t="s">
        <v>6</v>
      </c>
      <c r="C1297" s="15">
        <v>2012</v>
      </c>
      <c r="D1297" s="7" t="s">
        <v>40</v>
      </c>
      <c r="E1297" s="5">
        <v>0</v>
      </c>
      <c r="F1297" s="5">
        <v>0</v>
      </c>
      <c r="G1297" s="5">
        <v>0</v>
      </c>
      <c r="H1297" s="5">
        <v>0</v>
      </c>
      <c r="I1297" s="5">
        <v>0</v>
      </c>
    </row>
    <row r="1298" spans="1:9" ht="26.25" x14ac:dyDescent="0.25">
      <c r="A1298" s="2" t="s">
        <v>13</v>
      </c>
      <c r="B1298" s="1" t="s">
        <v>6</v>
      </c>
      <c r="C1298" s="14">
        <v>2013</v>
      </c>
      <c r="D1298" s="7" t="s">
        <v>40</v>
      </c>
      <c r="E1298" s="3">
        <v>0</v>
      </c>
      <c r="F1298" s="3">
        <v>0</v>
      </c>
      <c r="G1298" s="3">
        <v>0</v>
      </c>
      <c r="H1298" s="3">
        <v>0</v>
      </c>
      <c r="I1298" s="3">
        <v>0</v>
      </c>
    </row>
    <row r="1299" spans="1:9" ht="26.25" x14ac:dyDescent="0.25">
      <c r="A1299" s="4" t="s">
        <v>13</v>
      </c>
      <c r="B1299" s="1" t="s">
        <v>6</v>
      </c>
      <c r="C1299" s="15">
        <v>2014</v>
      </c>
      <c r="D1299" s="7" t="s">
        <v>40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</row>
    <row r="1300" spans="1:9" ht="26.25" x14ac:dyDescent="0.25">
      <c r="A1300" s="2" t="s">
        <v>13</v>
      </c>
      <c r="B1300" s="1" t="s">
        <v>6</v>
      </c>
      <c r="C1300" s="14">
        <v>2015</v>
      </c>
      <c r="D1300" s="7" t="s">
        <v>40</v>
      </c>
      <c r="E1300" s="3">
        <v>0</v>
      </c>
      <c r="F1300" s="3">
        <v>0</v>
      </c>
      <c r="G1300" s="3">
        <v>0</v>
      </c>
      <c r="H1300" s="3">
        <v>0</v>
      </c>
      <c r="I1300" s="3">
        <v>0</v>
      </c>
    </row>
    <row r="1301" spans="1:9" ht="26.25" x14ac:dyDescent="0.25">
      <c r="A1301" s="4" t="s">
        <v>13</v>
      </c>
      <c r="B1301" s="1" t="s">
        <v>6</v>
      </c>
      <c r="C1301" s="15">
        <v>2016</v>
      </c>
      <c r="D1301" s="7" t="s">
        <v>40</v>
      </c>
      <c r="E1301" s="5">
        <v>0</v>
      </c>
      <c r="F1301" s="5">
        <v>0</v>
      </c>
      <c r="G1301" s="5">
        <v>0</v>
      </c>
      <c r="H1301" s="5">
        <v>0</v>
      </c>
      <c r="I1301" s="5">
        <v>0</v>
      </c>
    </row>
    <row r="1302" spans="1:9" ht="26.25" x14ac:dyDescent="0.25">
      <c r="A1302" s="2" t="s">
        <v>13</v>
      </c>
      <c r="B1302" s="1" t="s">
        <v>6</v>
      </c>
      <c r="C1302" s="14">
        <v>2017</v>
      </c>
      <c r="D1302" s="7" t="s">
        <v>40</v>
      </c>
      <c r="E1302" s="3">
        <v>0</v>
      </c>
      <c r="F1302" s="3">
        <v>0</v>
      </c>
      <c r="G1302" s="3">
        <v>0</v>
      </c>
      <c r="H1302" s="3">
        <v>0</v>
      </c>
      <c r="I1302" s="3">
        <v>0</v>
      </c>
    </row>
    <row r="1303" spans="1:9" ht="26.25" x14ac:dyDescent="0.25">
      <c r="A1303" s="4" t="s">
        <v>13</v>
      </c>
      <c r="B1303" s="1" t="s">
        <v>6</v>
      </c>
      <c r="C1303" s="15">
        <v>2018</v>
      </c>
      <c r="D1303" s="7" t="s">
        <v>40</v>
      </c>
      <c r="E1303" s="5">
        <v>228.75</v>
      </c>
      <c r="F1303" s="5">
        <v>0.53</v>
      </c>
      <c r="G1303" s="5">
        <v>5.43</v>
      </c>
      <c r="H1303" s="5">
        <v>1.31</v>
      </c>
      <c r="I1303" s="5">
        <v>0.5</v>
      </c>
    </row>
    <row r="1304" spans="1:9" ht="26.25" x14ac:dyDescent="0.25">
      <c r="A1304" s="2" t="s">
        <v>14</v>
      </c>
      <c r="B1304" s="1" t="s">
        <v>6</v>
      </c>
      <c r="C1304" s="14">
        <v>2012</v>
      </c>
      <c r="D1304" s="7" t="s">
        <v>40</v>
      </c>
      <c r="E1304" s="3">
        <v>0</v>
      </c>
      <c r="F1304" s="3">
        <v>0</v>
      </c>
      <c r="G1304" s="3">
        <v>0</v>
      </c>
      <c r="H1304" s="3">
        <v>0</v>
      </c>
      <c r="I1304" s="3">
        <v>0</v>
      </c>
    </row>
    <row r="1305" spans="1:9" ht="26.25" x14ac:dyDescent="0.25">
      <c r="A1305" s="4" t="s">
        <v>14</v>
      </c>
      <c r="B1305" s="1" t="s">
        <v>6</v>
      </c>
      <c r="C1305" s="15">
        <v>2013</v>
      </c>
      <c r="D1305" s="7" t="s">
        <v>40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</row>
    <row r="1306" spans="1:9" ht="26.25" x14ac:dyDescent="0.25">
      <c r="A1306" s="2" t="s">
        <v>14</v>
      </c>
      <c r="B1306" s="1" t="s">
        <v>6</v>
      </c>
      <c r="C1306" s="14">
        <v>2014</v>
      </c>
      <c r="D1306" s="7" t="s">
        <v>40</v>
      </c>
      <c r="E1306" s="3">
        <v>0</v>
      </c>
      <c r="F1306" s="3">
        <v>0</v>
      </c>
      <c r="G1306" s="3">
        <v>0</v>
      </c>
      <c r="H1306" s="3">
        <v>0</v>
      </c>
      <c r="I1306" s="3">
        <v>0</v>
      </c>
    </row>
    <row r="1307" spans="1:9" ht="26.25" x14ac:dyDescent="0.25">
      <c r="A1307" s="4" t="s">
        <v>14</v>
      </c>
      <c r="B1307" s="1" t="s">
        <v>6</v>
      </c>
      <c r="C1307" s="15">
        <v>2015</v>
      </c>
      <c r="D1307" s="7" t="s">
        <v>40</v>
      </c>
      <c r="E1307" s="5">
        <v>0</v>
      </c>
      <c r="F1307" s="5">
        <v>0</v>
      </c>
      <c r="G1307" s="5">
        <v>0</v>
      </c>
      <c r="H1307" s="5">
        <v>0</v>
      </c>
      <c r="I1307" s="5">
        <v>0</v>
      </c>
    </row>
    <row r="1308" spans="1:9" ht="26.25" x14ac:dyDescent="0.25">
      <c r="A1308" s="2" t="s">
        <v>14</v>
      </c>
      <c r="B1308" s="1" t="s">
        <v>6</v>
      </c>
      <c r="C1308" s="14">
        <v>2016</v>
      </c>
      <c r="D1308" s="7" t="s">
        <v>40</v>
      </c>
      <c r="E1308" s="3">
        <v>0</v>
      </c>
      <c r="F1308" s="3">
        <v>0</v>
      </c>
      <c r="G1308" s="3">
        <v>0</v>
      </c>
      <c r="H1308" s="3">
        <v>0</v>
      </c>
      <c r="I1308" s="3">
        <v>0</v>
      </c>
    </row>
    <row r="1309" spans="1:9" ht="26.25" x14ac:dyDescent="0.25">
      <c r="A1309" s="4" t="s">
        <v>14</v>
      </c>
      <c r="B1309" s="1" t="s">
        <v>6</v>
      </c>
      <c r="C1309" s="15">
        <v>2017</v>
      </c>
      <c r="D1309" s="7" t="s">
        <v>40</v>
      </c>
      <c r="E1309" s="5">
        <v>0</v>
      </c>
      <c r="F1309" s="5">
        <v>0</v>
      </c>
      <c r="G1309" s="5">
        <v>0</v>
      </c>
      <c r="H1309" s="5">
        <v>0</v>
      </c>
      <c r="I1309" s="5">
        <v>0</v>
      </c>
    </row>
    <row r="1310" spans="1:9" ht="26.25" x14ac:dyDescent="0.25">
      <c r="A1310" s="2" t="s">
        <v>14</v>
      </c>
      <c r="B1310" s="1" t="s">
        <v>6</v>
      </c>
      <c r="C1310" s="14">
        <v>2018</v>
      </c>
      <c r="D1310" s="7" t="s">
        <v>40</v>
      </c>
      <c r="E1310" s="3">
        <v>0</v>
      </c>
      <c r="F1310" s="3">
        <v>0</v>
      </c>
      <c r="G1310" s="3">
        <v>0</v>
      </c>
      <c r="H1310" s="3">
        <v>0</v>
      </c>
      <c r="I1310" s="3">
        <v>0</v>
      </c>
    </row>
    <row r="1311" spans="1:9" ht="26.25" x14ac:dyDescent="0.25">
      <c r="A1311" s="4" t="s">
        <v>15</v>
      </c>
      <c r="B1311" s="1" t="s">
        <v>6</v>
      </c>
      <c r="C1311" s="15">
        <v>2012</v>
      </c>
      <c r="D1311" s="7" t="s">
        <v>40</v>
      </c>
      <c r="E1311" s="5">
        <v>0</v>
      </c>
      <c r="F1311" s="5">
        <v>0</v>
      </c>
      <c r="G1311" s="5">
        <v>0</v>
      </c>
      <c r="H1311" s="5">
        <v>0</v>
      </c>
      <c r="I1311" s="5">
        <v>0</v>
      </c>
    </row>
    <row r="1312" spans="1:9" ht="26.25" x14ac:dyDescent="0.25">
      <c r="A1312" s="2" t="s">
        <v>15</v>
      </c>
      <c r="B1312" s="1" t="s">
        <v>6</v>
      </c>
      <c r="C1312" s="14">
        <v>2013</v>
      </c>
      <c r="D1312" s="7" t="s">
        <v>40</v>
      </c>
      <c r="E1312" s="3">
        <v>0</v>
      </c>
      <c r="F1312" s="3">
        <v>0</v>
      </c>
      <c r="G1312" s="3">
        <v>0</v>
      </c>
      <c r="H1312" s="3">
        <v>0</v>
      </c>
      <c r="I1312" s="3">
        <v>0</v>
      </c>
    </row>
    <row r="1313" spans="1:9" ht="26.25" x14ac:dyDescent="0.25">
      <c r="A1313" s="4" t="s">
        <v>15</v>
      </c>
      <c r="B1313" s="1" t="s">
        <v>6</v>
      </c>
      <c r="C1313" s="15">
        <v>2014</v>
      </c>
      <c r="D1313" s="7" t="s">
        <v>40</v>
      </c>
      <c r="E1313" s="5">
        <v>0</v>
      </c>
      <c r="F1313" s="5">
        <v>0</v>
      </c>
      <c r="G1313" s="5">
        <v>0</v>
      </c>
      <c r="H1313" s="5">
        <v>0</v>
      </c>
      <c r="I1313" s="5">
        <v>0</v>
      </c>
    </row>
    <row r="1314" spans="1:9" ht="26.25" x14ac:dyDescent="0.25">
      <c r="A1314" s="2" t="s">
        <v>15</v>
      </c>
      <c r="B1314" s="1" t="s">
        <v>6</v>
      </c>
      <c r="C1314" s="14">
        <v>2015</v>
      </c>
      <c r="D1314" s="7" t="s">
        <v>40</v>
      </c>
      <c r="E1314" s="3">
        <v>0</v>
      </c>
      <c r="F1314" s="3">
        <v>0</v>
      </c>
      <c r="G1314" s="3">
        <v>0</v>
      </c>
      <c r="H1314" s="3">
        <v>0</v>
      </c>
      <c r="I1314" s="3">
        <v>0</v>
      </c>
    </row>
    <row r="1315" spans="1:9" ht="26.25" x14ac:dyDescent="0.25">
      <c r="A1315" s="4" t="s">
        <v>15</v>
      </c>
      <c r="B1315" s="1" t="s">
        <v>6</v>
      </c>
      <c r="C1315" s="15">
        <v>2016</v>
      </c>
      <c r="D1315" s="7" t="s">
        <v>40</v>
      </c>
      <c r="E1315" s="5">
        <v>0</v>
      </c>
      <c r="F1315" s="5">
        <v>0</v>
      </c>
      <c r="G1315" s="5">
        <v>0</v>
      </c>
      <c r="H1315" s="5">
        <v>0</v>
      </c>
      <c r="I1315" s="5">
        <v>0</v>
      </c>
    </row>
    <row r="1316" spans="1:9" ht="26.25" x14ac:dyDescent="0.25">
      <c r="A1316" s="2" t="s">
        <v>15</v>
      </c>
      <c r="B1316" s="1" t="s">
        <v>6</v>
      </c>
      <c r="C1316" s="14">
        <v>2017</v>
      </c>
      <c r="D1316" s="7" t="s">
        <v>40</v>
      </c>
      <c r="E1316" s="3">
        <v>0</v>
      </c>
      <c r="F1316" s="3">
        <v>0</v>
      </c>
      <c r="G1316" s="3">
        <v>0</v>
      </c>
      <c r="H1316" s="3">
        <v>0</v>
      </c>
      <c r="I1316" s="3">
        <v>0</v>
      </c>
    </row>
    <row r="1317" spans="1:9" ht="26.25" x14ac:dyDescent="0.25">
      <c r="A1317" s="4" t="s">
        <v>15</v>
      </c>
      <c r="B1317" s="1" t="s">
        <v>6</v>
      </c>
      <c r="C1317" s="15">
        <v>2018</v>
      </c>
      <c r="D1317" s="7" t="s">
        <v>40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</row>
    <row r="1318" spans="1:9" ht="39" x14ac:dyDescent="0.25">
      <c r="A1318" s="2" t="s">
        <v>16</v>
      </c>
      <c r="B1318" s="1" t="s">
        <v>6</v>
      </c>
      <c r="C1318" s="14">
        <v>2012</v>
      </c>
      <c r="D1318" s="7" t="s">
        <v>40</v>
      </c>
      <c r="E1318" s="3">
        <v>25966.95</v>
      </c>
      <c r="F1318" s="3">
        <v>60.61</v>
      </c>
      <c r="G1318" s="3">
        <v>436.17</v>
      </c>
      <c r="H1318" s="3">
        <v>35.659999999999997</v>
      </c>
      <c r="I1318" s="3">
        <v>10.34</v>
      </c>
    </row>
    <row r="1319" spans="1:9" ht="39" x14ac:dyDescent="0.25">
      <c r="A1319" s="4" t="s">
        <v>16</v>
      </c>
      <c r="B1319" s="1" t="s">
        <v>6</v>
      </c>
      <c r="C1319" s="15">
        <v>2013</v>
      </c>
      <c r="D1319" s="7" t="s">
        <v>40</v>
      </c>
      <c r="E1319" s="5">
        <v>16513.13</v>
      </c>
      <c r="F1319" s="5">
        <v>38.53</v>
      </c>
      <c r="G1319" s="5">
        <v>282.52</v>
      </c>
      <c r="H1319" s="5">
        <v>25.85</v>
      </c>
      <c r="I1319" s="5">
        <v>7.86</v>
      </c>
    </row>
    <row r="1320" spans="1:9" ht="39" x14ac:dyDescent="0.25">
      <c r="A1320" s="2" t="s">
        <v>16</v>
      </c>
      <c r="B1320" s="1" t="s">
        <v>6</v>
      </c>
      <c r="C1320" s="14">
        <v>2014</v>
      </c>
      <c r="D1320" s="7" t="s">
        <v>40</v>
      </c>
      <c r="E1320" s="3">
        <v>28303.93</v>
      </c>
      <c r="F1320" s="3">
        <v>66.05</v>
      </c>
      <c r="G1320" s="3">
        <v>479.75</v>
      </c>
      <c r="H1320" s="3">
        <v>41.53</v>
      </c>
      <c r="I1320" s="3">
        <v>12.35</v>
      </c>
    </row>
    <row r="1321" spans="1:9" ht="39" x14ac:dyDescent="0.25">
      <c r="A1321" s="4" t="s">
        <v>16</v>
      </c>
      <c r="B1321" s="1" t="s">
        <v>6</v>
      </c>
      <c r="C1321" s="15">
        <v>2015</v>
      </c>
      <c r="D1321" s="7" t="s">
        <v>40</v>
      </c>
      <c r="E1321" s="5">
        <v>37986.620000000003</v>
      </c>
      <c r="F1321" s="5">
        <v>87.91</v>
      </c>
      <c r="G1321" s="5">
        <v>649.79</v>
      </c>
      <c r="H1321" s="5">
        <v>64.59</v>
      </c>
      <c r="I1321" s="5">
        <v>19.84</v>
      </c>
    </row>
    <row r="1322" spans="1:9" ht="39" x14ac:dyDescent="0.25">
      <c r="A1322" s="2" t="s">
        <v>16</v>
      </c>
      <c r="B1322" s="1" t="s">
        <v>6</v>
      </c>
      <c r="C1322" s="14">
        <v>2016</v>
      </c>
      <c r="D1322" s="7" t="s">
        <v>40</v>
      </c>
      <c r="E1322" s="3">
        <v>48595.88</v>
      </c>
      <c r="F1322" s="3">
        <v>100.96</v>
      </c>
      <c r="G1322" s="3">
        <v>717.5</v>
      </c>
      <c r="H1322" s="3">
        <v>96.51</v>
      </c>
      <c r="I1322" s="3">
        <v>25.86</v>
      </c>
    </row>
    <row r="1323" spans="1:9" ht="39" x14ac:dyDescent="0.25">
      <c r="A1323" s="4" t="s">
        <v>16</v>
      </c>
      <c r="B1323" s="1" t="s">
        <v>6</v>
      </c>
      <c r="C1323" s="15">
        <v>2017</v>
      </c>
      <c r="D1323" s="7" t="s">
        <v>40</v>
      </c>
      <c r="E1323" s="5">
        <v>49318.239999999998</v>
      </c>
      <c r="F1323" s="5">
        <v>102.42</v>
      </c>
      <c r="G1323" s="5">
        <v>726.46</v>
      </c>
      <c r="H1323" s="5">
        <v>97.23</v>
      </c>
      <c r="I1323" s="5">
        <v>25.93</v>
      </c>
    </row>
    <row r="1324" spans="1:9" ht="39" x14ac:dyDescent="0.25">
      <c r="A1324" s="2" t="s">
        <v>16</v>
      </c>
      <c r="B1324" s="1" t="s">
        <v>6</v>
      </c>
      <c r="C1324" s="14">
        <v>2018</v>
      </c>
      <c r="D1324" s="7" t="s">
        <v>40</v>
      </c>
      <c r="E1324" s="3">
        <v>48757.02</v>
      </c>
      <c r="F1324" s="3">
        <v>101.26</v>
      </c>
      <c r="G1324" s="3">
        <v>718.18</v>
      </c>
      <c r="H1324" s="3">
        <v>96.12</v>
      </c>
      <c r="I1324" s="3">
        <v>25.64</v>
      </c>
    </row>
    <row r="1325" spans="1:9" ht="26.25" x14ac:dyDescent="0.25">
      <c r="A1325" s="4" t="s">
        <v>17</v>
      </c>
      <c r="B1325" s="1" t="s">
        <v>6</v>
      </c>
      <c r="C1325" s="15">
        <v>2012</v>
      </c>
      <c r="D1325" s="7" t="s">
        <v>40</v>
      </c>
      <c r="E1325" s="5">
        <v>0</v>
      </c>
      <c r="F1325" s="5">
        <v>0</v>
      </c>
      <c r="G1325" s="5">
        <v>0</v>
      </c>
      <c r="H1325" s="5">
        <v>0</v>
      </c>
      <c r="I1325" s="5">
        <v>0</v>
      </c>
    </row>
    <row r="1326" spans="1:9" ht="26.25" x14ac:dyDescent="0.25">
      <c r="A1326" s="2" t="s">
        <v>17</v>
      </c>
      <c r="B1326" s="1" t="s">
        <v>6</v>
      </c>
      <c r="C1326" s="14">
        <v>2013</v>
      </c>
      <c r="D1326" s="7" t="s">
        <v>40</v>
      </c>
      <c r="E1326" s="3">
        <v>0</v>
      </c>
      <c r="F1326" s="3">
        <v>0</v>
      </c>
      <c r="G1326" s="3">
        <v>0</v>
      </c>
      <c r="H1326" s="3">
        <v>0</v>
      </c>
      <c r="I1326" s="3">
        <v>0</v>
      </c>
    </row>
    <row r="1327" spans="1:9" ht="26.25" x14ac:dyDescent="0.25">
      <c r="A1327" s="4" t="s">
        <v>17</v>
      </c>
      <c r="B1327" s="1" t="s">
        <v>6</v>
      </c>
      <c r="C1327" s="15">
        <v>2014</v>
      </c>
      <c r="D1327" s="7" t="s">
        <v>40</v>
      </c>
      <c r="E1327" s="5">
        <v>0</v>
      </c>
      <c r="F1327" s="5">
        <v>0</v>
      </c>
      <c r="G1327" s="5">
        <v>0</v>
      </c>
      <c r="H1327" s="5">
        <v>0</v>
      </c>
      <c r="I1327" s="5">
        <v>0</v>
      </c>
    </row>
    <row r="1328" spans="1:9" ht="26.25" x14ac:dyDescent="0.25">
      <c r="A1328" s="2" t="s">
        <v>17</v>
      </c>
      <c r="B1328" s="1" t="s">
        <v>6</v>
      </c>
      <c r="C1328" s="14">
        <v>2015</v>
      </c>
      <c r="D1328" s="7" t="s">
        <v>40</v>
      </c>
      <c r="E1328" s="3">
        <v>0</v>
      </c>
      <c r="F1328" s="3">
        <v>0</v>
      </c>
      <c r="G1328" s="3">
        <v>0</v>
      </c>
      <c r="H1328" s="3">
        <v>0</v>
      </c>
      <c r="I1328" s="3">
        <v>0</v>
      </c>
    </row>
    <row r="1329" spans="1:9" ht="26.25" x14ac:dyDescent="0.25">
      <c r="A1329" s="4" t="s">
        <v>17</v>
      </c>
      <c r="B1329" s="1" t="s">
        <v>6</v>
      </c>
      <c r="C1329" s="15">
        <v>2016</v>
      </c>
      <c r="D1329" s="7" t="s">
        <v>40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</row>
    <row r="1330" spans="1:9" ht="26.25" x14ac:dyDescent="0.25">
      <c r="A1330" s="2" t="s">
        <v>17</v>
      </c>
      <c r="B1330" s="1" t="s">
        <v>6</v>
      </c>
      <c r="C1330" s="14">
        <v>2017</v>
      </c>
      <c r="D1330" s="7" t="s">
        <v>40</v>
      </c>
      <c r="E1330" s="3">
        <v>0</v>
      </c>
      <c r="F1330" s="3">
        <v>0</v>
      </c>
      <c r="G1330" s="3">
        <v>0</v>
      </c>
      <c r="H1330" s="3">
        <v>0</v>
      </c>
      <c r="I1330" s="3">
        <v>0</v>
      </c>
    </row>
    <row r="1331" spans="1:9" ht="26.25" x14ac:dyDescent="0.25">
      <c r="A1331" s="4" t="s">
        <v>17</v>
      </c>
      <c r="B1331" s="1" t="s">
        <v>6</v>
      </c>
      <c r="C1331" s="15">
        <v>2018</v>
      </c>
      <c r="D1331" s="7" t="s">
        <v>40</v>
      </c>
      <c r="E1331" s="5">
        <v>0</v>
      </c>
      <c r="F1331" s="5">
        <v>0</v>
      </c>
      <c r="G1331" s="5">
        <v>0</v>
      </c>
      <c r="H1331" s="5">
        <v>0</v>
      </c>
      <c r="I1331" s="5">
        <v>0</v>
      </c>
    </row>
    <row r="1332" spans="1:9" ht="26.25" x14ac:dyDescent="0.25">
      <c r="A1332" s="2" t="s">
        <v>18</v>
      </c>
      <c r="B1332" s="1" t="s">
        <v>6</v>
      </c>
      <c r="C1332" s="14">
        <v>2012</v>
      </c>
      <c r="D1332" s="7" t="s">
        <v>40</v>
      </c>
      <c r="E1332" s="3">
        <v>0</v>
      </c>
      <c r="F1332" s="3">
        <v>0</v>
      </c>
      <c r="G1332" s="3">
        <v>0</v>
      </c>
      <c r="H1332" s="3">
        <v>0</v>
      </c>
      <c r="I1332" s="3">
        <v>0</v>
      </c>
    </row>
    <row r="1333" spans="1:9" ht="26.25" x14ac:dyDescent="0.25">
      <c r="A1333" s="4" t="s">
        <v>18</v>
      </c>
      <c r="B1333" s="1" t="s">
        <v>6</v>
      </c>
      <c r="C1333" s="15">
        <v>2013</v>
      </c>
      <c r="D1333" s="7" t="s">
        <v>40</v>
      </c>
      <c r="E1333" s="5">
        <v>0</v>
      </c>
      <c r="F1333" s="5">
        <v>0</v>
      </c>
      <c r="G1333" s="5">
        <v>0</v>
      </c>
      <c r="H1333" s="5">
        <v>0</v>
      </c>
      <c r="I1333" s="5">
        <v>0</v>
      </c>
    </row>
    <row r="1334" spans="1:9" ht="26.25" x14ac:dyDescent="0.25">
      <c r="A1334" s="2" t="s">
        <v>18</v>
      </c>
      <c r="B1334" s="1" t="s">
        <v>6</v>
      </c>
      <c r="C1334" s="14">
        <v>2014</v>
      </c>
      <c r="D1334" s="7" t="s">
        <v>40</v>
      </c>
      <c r="E1334" s="3">
        <v>0</v>
      </c>
      <c r="F1334" s="3">
        <v>0</v>
      </c>
      <c r="G1334" s="3">
        <v>0</v>
      </c>
      <c r="H1334" s="3">
        <v>0</v>
      </c>
      <c r="I1334" s="3">
        <v>0</v>
      </c>
    </row>
    <row r="1335" spans="1:9" ht="26.25" x14ac:dyDescent="0.25">
      <c r="A1335" s="4" t="s">
        <v>18</v>
      </c>
      <c r="B1335" s="1" t="s">
        <v>6</v>
      </c>
      <c r="C1335" s="15">
        <v>2015</v>
      </c>
      <c r="D1335" s="7" t="s">
        <v>40</v>
      </c>
      <c r="E1335" s="5">
        <v>0</v>
      </c>
      <c r="F1335" s="5">
        <v>0</v>
      </c>
      <c r="G1335" s="5">
        <v>0</v>
      </c>
      <c r="H1335" s="5">
        <v>0</v>
      </c>
      <c r="I1335" s="5">
        <v>0</v>
      </c>
    </row>
    <row r="1336" spans="1:9" ht="26.25" x14ac:dyDescent="0.25">
      <c r="A1336" s="2" t="s">
        <v>18</v>
      </c>
      <c r="B1336" s="1" t="s">
        <v>6</v>
      </c>
      <c r="C1336" s="14">
        <v>2016</v>
      </c>
      <c r="D1336" s="7" t="s">
        <v>40</v>
      </c>
      <c r="E1336" s="3">
        <v>0</v>
      </c>
      <c r="F1336" s="3">
        <v>0</v>
      </c>
      <c r="G1336" s="3">
        <v>0</v>
      </c>
      <c r="H1336" s="3">
        <v>0</v>
      </c>
      <c r="I1336" s="3">
        <v>0</v>
      </c>
    </row>
    <row r="1337" spans="1:9" ht="26.25" x14ac:dyDescent="0.25">
      <c r="A1337" s="4" t="s">
        <v>18</v>
      </c>
      <c r="B1337" s="1" t="s">
        <v>6</v>
      </c>
      <c r="C1337" s="15">
        <v>2017</v>
      </c>
      <c r="D1337" s="7" t="s">
        <v>40</v>
      </c>
      <c r="E1337" s="5">
        <v>0</v>
      </c>
      <c r="F1337" s="5">
        <v>0</v>
      </c>
      <c r="G1337" s="5">
        <v>0</v>
      </c>
      <c r="H1337" s="5">
        <v>0</v>
      </c>
      <c r="I1337" s="5">
        <v>0</v>
      </c>
    </row>
    <row r="1338" spans="1:9" ht="26.25" x14ac:dyDescent="0.25">
      <c r="A1338" s="2" t="s">
        <v>18</v>
      </c>
      <c r="B1338" s="1" t="s">
        <v>6</v>
      </c>
      <c r="C1338" s="14">
        <v>2018</v>
      </c>
      <c r="D1338" s="7" t="s">
        <v>40</v>
      </c>
      <c r="E1338" s="3">
        <v>0</v>
      </c>
      <c r="F1338" s="3">
        <v>0</v>
      </c>
      <c r="G1338" s="3">
        <v>0</v>
      </c>
      <c r="H1338" s="3">
        <v>0</v>
      </c>
      <c r="I1338" s="3">
        <v>0</v>
      </c>
    </row>
    <row r="1339" spans="1:9" ht="26.25" x14ac:dyDescent="0.25">
      <c r="A1339" s="4" t="s">
        <v>19</v>
      </c>
      <c r="B1339" s="1" t="s">
        <v>6</v>
      </c>
      <c r="C1339" s="15">
        <v>2012</v>
      </c>
      <c r="D1339" s="7" t="s">
        <v>40</v>
      </c>
      <c r="E1339" s="5">
        <v>61642</v>
      </c>
      <c r="F1339" s="5">
        <v>143.19</v>
      </c>
      <c r="G1339" s="5">
        <v>1286.01</v>
      </c>
      <c r="H1339" s="5">
        <v>239.53</v>
      </c>
      <c r="I1339" s="5">
        <v>87.33</v>
      </c>
    </row>
    <row r="1340" spans="1:9" ht="26.25" x14ac:dyDescent="0.25">
      <c r="A1340" s="2" t="s">
        <v>19</v>
      </c>
      <c r="B1340" s="1" t="s">
        <v>6</v>
      </c>
      <c r="C1340" s="14">
        <v>2013</v>
      </c>
      <c r="D1340" s="7" t="s">
        <v>40</v>
      </c>
      <c r="E1340" s="3">
        <v>65331.17</v>
      </c>
      <c r="F1340" s="3">
        <v>151.65</v>
      </c>
      <c r="G1340" s="3">
        <v>1406.14</v>
      </c>
      <c r="H1340" s="3">
        <v>280.55</v>
      </c>
      <c r="I1340" s="3">
        <v>103.37</v>
      </c>
    </row>
    <row r="1341" spans="1:9" ht="26.25" x14ac:dyDescent="0.25">
      <c r="A1341" s="4" t="s">
        <v>19</v>
      </c>
      <c r="B1341" s="1" t="s">
        <v>6</v>
      </c>
      <c r="C1341" s="15">
        <v>2014</v>
      </c>
      <c r="D1341" s="7" t="s">
        <v>40</v>
      </c>
      <c r="E1341" s="5">
        <v>90264.17</v>
      </c>
      <c r="F1341" s="5">
        <v>209.49</v>
      </c>
      <c r="G1341" s="5">
        <v>1953.78</v>
      </c>
      <c r="H1341" s="5">
        <v>394.41</v>
      </c>
      <c r="I1341" s="5">
        <v>145.57</v>
      </c>
    </row>
    <row r="1342" spans="1:9" ht="26.25" x14ac:dyDescent="0.25">
      <c r="A1342" s="2" t="s">
        <v>19</v>
      </c>
      <c r="B1342" s="1" t="s">
        <v>6</v>
      </c>
      <c r="C1342" s="14">
        <v>2015</v>
      </c>
      <c r="D1342" s="7" t="s">
        <v>40</v>
      </c>
      <c r="E1342" s="3">
        <v>83143.11</v>
      </c>
      <c r="F1342" s="3">
        <v>192.71</v>
      </c>
      <c r="G1342" s="3">
        <v>1810.45</v>
      </c>
      <c r="H1342" s="3">
        <v>371.59</v>
      </c>
      <c r="I1342" s="3">
        <v>137.35</v>
      </c>
    </row>
    <row r="1343" spans="1:9" ht="26.25" x14ac:dyDescent="0.25">
      <c r="A1343" s="4" t="s">
        <v>19</v>
      </c>
      <c r="B1343" s="1" t="s">
        <v>6</v>
      </c>
      <c r="C1343" s="15">
        <v>2016</v>
      </c>
      <c r="D1343" s="7" t="s">
        <v>40</v>
      </c>
      <c r="E1343" s="5">
        <v>94175.89</v>
      </c>
      <c r="F1343" s="5">
        <v>215.09</v>
      </c>
      <c r="G1343" s="5">
        <v>2082.6</v>
      </c>
      <c r="H1343" s="5">
        <v>462.73</v>
      </c>
      <c r="I1343" s="5">
        <v>171.18</v>
      </c>
    </row>
    <row r="1344" spans="1:9" ht="26.25" x14ac:dyDescent="0.25">
      <c r="A1344" s="2" t="s">
        <v>19</v>
      </c>
      <c r="B1344" s="1" t="s">
        <v>6</v>
      </c>
      <c r="C1344" s="14">
        <v>2017</v>
      </c>
      <c r="D1344" s="7" t="s">
        <v>40</v>
      </c>
      <c r="E1344" s="3">
        <v>104076</v>
      </c>
      <c r="F1344" s="3">
        <v>237.97</v>
      </c>
      <c r="G1344" s="3">
        <v>2288.4499999999998</v>
      </c>
      <c r="H1344" s="3">
        <v>501.65</v>
      </c>
      <c r="I1344" s="3">
        <v>185.33</v>
      </c>
    </row>
    <row r="1345" spans="1:9" ht="26.25" x14ac:dyDescent="0.25">
      <c r="A1345" s="4" t="s">
        <v>19</v>
      </c>
      <c r="B1345" s="1" t="s">
        <v>6</v>
      </c>
      <c r="C1345" s="15">
        <v>2018</v>
      </c>
      <c r="D1345" s="7" t="s">
        <v>40</v>
      </c>
      <c r="E1345" s="5">
        <v>105962.07</v>
      </c>
      <c r="F1345" s="5">
        <v>242.63</v>
      </c>
      <c r="G1345" s="5">
        <v>2336.39</v>
      </c>
      <c r="H1345" s="5">
        <v>512.09</v>
      </c>
      <c r="I1345" s="5">
        <v>189.4</v>
      </c>
    </row>
    <row r="1346" spans="1:9" ht="26.25" x14ac:dyDescent="0.25">
      <c r="A1346" s="2" t="s">
        <v>20</v>
      </c>
      <c r="B1346" s="1" t="s">
        <v>6</v>
      </c>
      <c r="C1346" s="14">
        <v>2012</v>
      </c>
      <c r="D1346" s="7" t="s">
        <v>40</v>
      </c>
      <c r="E1346" s="3">
        <v>429</v>
      </c>
      <c r="F1346" s="3">
        <v>0.99</v>
      </c>
      <c r="G1346" s="3">
        <v>9.93</v>
      </c>
      <c r="H1346" s="3">
        <v>2.27</v>
      </c>
      <c r="I1346" s="3">
        <v>0.85</v>
      </c>
    </row>
    <row r="1347" spans="1:9" ht="26.25" x14ac:dyDescent="0.25">
      <c r="A1347" s="4" t="s">
        <v>20</v>
      </c>
      <c r="B1347" s="1" t="s">
        <v>6</v>
      </c>
      <c r="C1347" s="15">
        <v>2013</v>
      </c>
      <c r="D1347" s="7" t="s">
        <v>40</v>
      </c>
      <c r="E1347" s="5">
        <v>1184.1099999999999</v>
      </c>
      <c r="F1347" s="5">
        <v>2.74</v>
      </c>
      <c r="G1347" s="5">
        <v>27.36</v>
      </c>
      <c r="H1347" s="5">
        <v>6.24</v>
      </c>
      <c r="I1347" s="5">
        <v>2.34</v>
      </c>
    </row>
    <row r="1348" spans="1:9" ht="26.25" x14ac:dyDescent="0.25">
      <c r="A1348" s="2" t="s">
        <v>20</v>
      </c>
      <c r="B1348" s="1" t="s">
        <v>6</v>
      </c>
      <c r="C1348" s="14">
        <v>2014</v>
      </c>
      <c r="D1348" s="7" t="s">
        <v>40</v>
      </c>
      <c r="E1348" s="3">
        <v>244.91</v>
      </c>
      <c r="F1348" s="3">
        <v>0.56999999999999995</v>
      </c>
      <c r="G1348" s="3">
        <v>5.89</v>
      </c>
      <c r="H1348" s="3">
        <v>1.44</v>
      </c>
      <c r="I1348" s="3">
        <v>0.54</v>
      </c>
    </row>
    <row r="1349" spans="1:9" ht="26.25" x14ac:dyDescent="0.25">
      <c r="A1349" s="4" t="s">
        <v>20</v>
      </c>
      <c r="B1349" s="1" t="s">
        <v>6</v>
      </c>
      <c r="C1349" s="15">
        <v>2015</v>
      </c>
      <c r="D1349" s="7" t="s">
        <v>40</v>
      </c>
      <c r="E1349" s="5">
        <v>372.62</v>
      </c>
      <c r="F1349" s="5">
        <v>0.86</v>
      </c>
      <c r="G1349" s="5">
        <v>9.0500000000000007</v>
      </c>
      <c r="H1349" s="5">
        <v>2.2400000000000002</v>
      </c>
      <c r="I1349" s="5">
        <v>0.85</v>
      </c>
    </row>
    <row r="1350" spans="1:9" ht="26.25" x14ac:dyDescent="0.25">
      <c r="A1350" s="2" t="s">
        <v>20</v>
      </c>
      <c r="B1350" s="1" t="s">
        <v>6</v>
      </c>
      <c r="C1350" s="14">
        <v>2016</v>
      </c>
      <c r="D1350" s="7" t="s">
        <v>40</v>
      </c>
      <c r="E1350" s="3">
        <v>2193.96</v>
      </c>
      <c r="F1350" s="3">
        <v>5.08</v>
      </c>
      <c r="G1350" s="3">
        <v>52.61</v>
      </c>
      <c r="H1350" s="3">
        <v>12.75</v>
      </c>
      <c r="I1350" s="3">
        <v>4.82</v>
      </c>
    </row>
    <row r="1351" spans="1:9" ht="26.25" x14ac:dyDescent="0.25">
      <c r="A1351" s="4" t="s">
        <v>20</v>
      </c>
      <c r="B1351" s="1" t="s">
        <v>6</v>
      </c>
      <c r="C1351" s="15">
        <v>2017</v>
      </c>
      <c r="D1351" s="7" t="s">
        <v>40</v>
      </c>
      <c r="E1351" s="5">
        <v>764.76</v>
      </c>
      <c r="F1351" s="5">
        <v>1.77</v>
      </c>
      <c r="G1351" s="5">
        <v>18.43</v>
      </c>
      <c r="H1351" s="5">
        <v>4.5</v>
      </c>
      <c r="I1351" s="5">
        <v>1.7</v>
      </c>
    </row>
    <row r="1352" spans="1:9" ht="26.25" x14ac:dyDescent="0.25">
      <c r="A1352" s="2" t="s">
        <v>20</v>
      </c>
      <c r="B1352" s="1" t="s">
        <v>6</v>
      </c>
      <c r="C1352" s="14">
        <v>2018</v>
      </c>
      <c r="D1352" s="7" t="s">
        <v>40</v>
      </c>
      <c r="E1352" s="3">
        <v>0</v>
      </c>
      <c r="F1352" s="3">
        <v>0</v>
      </c>
      <c r="G1352" s="3">
        <v>0</v>
      </c>
      <c r="H1352" s="3">
        <v>0</v>
      </c>
      <c r="I1352" s="3">
        <v>0</v>
      </c>
    </row>
    <row r="1353" spans="1:9" ht="26.25" x14ac:dyDescent="0.25">
      <c r="A1353" s="4" t="s">
        <v>21</v>
      </c>
      <c r="B1353" s="1" t="s">
        <v>6</v>
      </c>
      <c r="C1353" s="15">
        <v>2012</v>
      </c>
      <c r="D1353" s="7" t="s">
        <v>40</v>
      </c>
      <c r="E1353" s="5">
        <v>0</v>
      </c>
      <c r="F1353" s="5">
        <v>0</v>
      </c>
      <c r="G1353" s="5">
        <v>0</v>
      </c>
      <c r="H1353" s="5">
        <v>0</v>
      </c>
      <c r="I1353" s="5">
        <v>0</v>
      </c>
    </row>
    <row r="1354" spans="1:9" ht="26.25" x14ac:dyDescent="0.25">
      <c r="A1354" s="2" t="s">
        <v>21</v>
      </c>
      <c r="B1354" s="1" t="s">
        <v>6</v>
      </c>
      <c r="C1354" s="14">
        <v>2013</v>
      </c>
      <c r="D1354" s="7" t="s">
        <v>40</v>
      </c>
      <c r="E1354" s="3">
        <v>0</v>
      </c>
      <c r="F1354" s="3">
        <v>0</v>
      </c>
      <c r="G1354" s="3">
        <v>0</v>
      </c>
      <c r="H1354" s="3">
        <v>0</v>
      </c>
      <c r="I1354" s="3">
        <v>0</v>
      </c>
    </row>
    <row r="1355" spans="1:9" ht="26.25" x14ac:dyDescent="0.25">
      <c r="A1355" s="4" t="s">
        <v>21</v>
      </c>
      <c r="B1355" s="1" t="s">
        <v>6</v>
      </c>
      <c r="C1355" s="15">
        <v>2014</v>
      </c>
      <c r="D1355" s="7" t="s">
        <v>40</v>
      </c>
      <c r="E1355" s="5">
        <v>0</v>
      </c>
      <c r="F1355" s="5">
        <v>0</v>
      </c>
      <c r="G1355" s="5">
        <v>0</v>
      </c>
      <c r="H1355" s="5">
        <v>0</v>
      </c>
      <c r="I1355" s="5">
        <v>0</v>
      </c>
    </row>
    <row r="1356" spans="1:9" ht="26.25" x14ac:dyDescent="0.25">
      <c r="A1356" s="2" t="s">
        <v>21</v>
      </c>
      <c r="B1356" s="1" t="s">
        <v>6</v>
      </c>
      <c r="C1356" s="14">
        <v>2015</v>
      </c>
      <c r="D1356" s="7" t="s">
        <v>40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</row>
    <row r="1357" spans="1:9" ht="26.25" x14ac:dyDescent="0.25">
      <c r="A1357" s="4" t="s">
        <v>21</v>
      </c>
      <c r="B1357" s="1" t="s">
        <v>6</v>
      </c>
      <c r="C1357" s="15">
        <v>2016</v>
      </c>
      <c r="D1357" s="7" t="s">
        <v>40</v>
      </c>
      <c r="E1357" s="5">
        <v>0</v>
      </c>
      <c r="F1357" s="5">
        <v>0</v>
      </c>
      <c r="G1357" s="5">
        <v>0</v>
      </c>
      <c r="H1357" s="5">
        <v>0</v>
      </c>
      <c r="I1357" s="5">
        <v>0</v>
      </c>
    </row>
    <row r="1358" spans="1:9" ht="26.25" x14ac:dyDescent="0.25">
      <c r="A1358" s="2" t="s">
        <v>21</v>
      </c>
      <c r="B1358" s="1" t="s">
        <v>6</v>
      </c>
      <c r="C1358" s="14">
        <v>2017</v>
      </c>
      <c r="D1358" s="7" t="s">
        <v>40</v>
      </c>
      <c r="E1358" s="3">
        <v>0</v>
      </c>
      <c r="F1358" s="3">
        <v>0</v>
      </c>
      <c r="G1358" s="3">
        <v>0</v>
      </c>
      <c r="H1358" s="3">
        <v>0</v>
      </c>
      <c r="I1358" s="3">
        <v>0</v>
      </c>
    </row>
    <row r="1359" spans="1:9" ht="26.25" x14ac:dyDescent="0.25">
      <c r="A1359" s="4" t="s">
        <v>21</v>
      </c>
      <c r="B1359" s="1" t="s">
        <v>6</v>
      </c>
      <c r="C1359" s="15">
        <v>2018</v>
      </c>
      <c r="D1359" s="7" t="s">
        <v>40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</row>
    <row r="1360" spans="1:9" x14ac:dyDescent="0.25">
      <c r="A1360" s="2" t="s">
        <v>22</v>
      </c>
      <c r="B1360" s="1" t="s">
        <v>6</v>
      </c>
      <c r="C1360" s="14">
        <v>2012</v>
      </c>
      <c r="D1360" s="7" t="s">
        <v>40</v>
      </c>
      <c r="E1360" s="3">
        <v>42601.279999999999</v>
      </c>
      <c r="F1360" s="3">
        <v>98.7</v>
      </c>
      <c r="G1360" s="3">
        <v>983.43</v>
      </c>
      <c r="H1360" s="3">
        <v>224.05</v>
      </c>
      <c r="I1360" s="3">
        <v>84.07</v>
      </c>
    </row>
    <row r="1361" spans="1:9" x14ac:dyDescent="0.25">
      <c r="A1361" s="4" t="s">
        <v>22</v>
      </c>
      <c r="B1361" s="1" t="s">
        <v>6</v>
      </c>
      <c r="C1361" s="15">
        <v>2013</v>
      </c>
      <c r="D1361" s="7" t="s">
        <v>40</v>
      </c>
      <c r="E1361" s="5">
        <v>43035.49</v>
      </c>
      <c r="F1361" s="5">
        <v>99.73</v>
      </c>
      <c r="G1361" s="5">
        <v>985.21</v>
      </c>
      <c r="H1361" s="5">
        <v>221.24</v>
      </c>
      <c r="I1361" s="5">
        <v>82.86</v>
      </c>
    </row>
    <row r="1362" spans="1:9" x14ac:dyDescent="0.25">
      <c r="A1362" s="2" t="s">
        <v>22</v>
      </c>
      <c r="B1362" s="1" t="s">
        <v>6</v>
      </c>
      <c r="C1362" s="14">
        <v>2014</v>
      </c>
      <c r="D1362" s="7" t="s">
        <v>40</v>
      </c>
      <c r="E1362" s="3">
        <v>48555.25</v>
      </c>
      <c r="F1362" s="3">
        <v>112.53</v>
      </c>
      <c r="G1362" s="3">
        <v>1109.21</v>
      </c>
      <c r="H1362" s="3">
        <v>248.15</v>
      </c>
      <c r="I1362" s="3">
        <v>92.89</v>
      </c>
    </row>
    <row r="1363" spans="1:9" x14ac:dyDescent="0.25">
      <c r="A1363" s="4" t="s">
        <v>22</v>
      </c>
      <c r="B1363" s="1" t="s">
        <v>6</v>
      </c>
      <c r="C1363" s="15">
        <v>2015</v>
      </c>
      <c r="D1363" s="7" t="s">
        <v>40</v>
      </c>
      <c r="E1363" s="5">
        <v>32976.800000000003</v>
      </c>
      <c r="F1363" s="5">
        <v>76.459999999999994</v>
      </c>
      <c r="G1363" s="5">
        <v>742.41</v>
      </c>
      <c r="H1363" s="5">
        <v>161.79</v>
      </c>
      <c r="I1363" s="5">
        <v>60.35</v>
      </c>
    </row>
    <row r="1364" spans="1:9" x14ac:dyDescent="0.25">
      <c r="A1364" s="2" t="s">
        <v>22</v>
      </c>
      <c r="B1364" s="1" t="s">
        <v>6</v>
      </c>
      <c r="C1364" s="14">
        <v>2016</v>
      </c>
      <c r="D1364" s="7" t="s">
        <v>40</v>
      </c>
      <c r="E1364" s="3">
        <v>34991.94</v>
      </c>
      <c r="F1364" s="3">
        <v>77.72</v>
      </c>
      <c r="G1364" s="3">
        <v>745.1</v>
      </c>
      <c r="H1364" s="3">
        <v>170.4</v>
      </c>
      <c r="I1364" s="3">
        <v>61.99</v>
      </c>
    </row>
    <row r="1365" spans="1:9" x14ac:dyDescent="0.25">
      <c r="A1365" s="4" t="s">
        <v>22</v>
      </c>
      <c r="B1365" s="1" t="s">
        <v>6</v>
      </c>
      <c r="C1365" s="15">
        <v>2017</v>
      </c>
      <c r="D1365" s="7" t="s">
        <v>40</v>
      </c>
      <c r="E1365" s="5">
        <v>43479.86</v>
      </c>
      <c r="F1365" s="5">
        <v>97.41</v>
      </c>
      <c r="G1365" s="5">
        <v>953.17</v>
      </c>
      <c r="H1365" s="5">
        <v>222.18</v>
      </c>
      <c r="I1365" s="5">
        <v>81.66</v>
      </c>
    </row>
    <row r="1366" spans="1:9" x14ac:dyDescent="0.25">
      <c r="A1366" s="2" t="s">
        <v>22</v>
      </c>
      <c r="B1366" s="1" t="s">
        <v>6</v>
      </c>
      <c r="C1366" s="14">
        <v>2018</v>
      </c>
      <c r="D1366" s="7" t="s">
        <v>40</v>
      </c>
      <c r="E1366" s="3">
        <v>54583.24</v>
      </c>
      <c r="F1366" s="3">
        <v>122.08</v>
      </c>
      <c r="G1366" s="3">
        <v>1200.57</v>
      </c>
      <c r="H1366" s="3">
        <v>282.75</v>
      </c>
      <c r="I1366" s="3">
        <v>103.98</v>
      </c>
    </row>
    <row r="1367" spans="1:9" ht="26.25" x14ac:dyDescent="0.25">
      <c r="A1367" s="2" t="s">
        <v>8</v>
      </c>
      <c r="B1367" s="1" t="s">
        <v>7</v>
      </c>
      <c r="C1367" s="14">
        <v>2012</v>
      </c>
      <c r="D1367" s="7" t="s">
        <v>40</v>
      </c>
      <c r="E1367" s="3">
        <v>0</v>
      </c>
      <c r="F1367" s="3">
        <v>0</v>
      </c>
      <c r="G1367" s="3">
        <v>0</v>
      </c>
      <c r="H1367" s="3">
        <v>0</v>
      </c>
      <c r="I1367" s="3">
        <v>0</v>
      </c>
    </row>
    <row r="1368" spans="1:9" ht="26.25" x14ac:dyDescent="0.25">
      <c r="A1368" s="4" t="s">
        <v>8</v>
      </c>
      <c r="B1368" s="1" t="s">
        <v>7</v>
      </c>
      <c r="C1368" s="15">
        <v>2013</v>
      </c>
      <c r="D1368" s="7" t="s">
        <v>40</v>
      </c>
      <c r="E1368" s="5">
        <v>0</v>
      </c>
      <c r="F1368" s="5">
        <v>0</v>
      </c>
      <c r="G1368" s="5">
        <v>0</v>
      </c>
      <c r="H1368" s="5">
        <v>0</v>
      </c>
      <c r="I1368" s="5">
        <v>0</v>
      </c>
    </row>
    <row r="1369" spans="1:9" ht="26.25" x14ac:dyDescent="0.25">
      <c r="A1369" s="2" t="s">
        <v>8</v>
      </c>
      <c r="B1369" s="1" t="s">
        <v>7</v>
      </c>
      <c r="C1369" s="14">
        <v>2014</v>
      </c>
      <c r="D1369" s="7" t="s">
        <v>40</v>
      </c>
      <c r="E1369" s="3">
        <v>0</v>
      </c>
      <c r="F1369" s="3">
        <v>0</v>
      </c>
      <c r="G1369" s="3">
        <v>0</v>
      </c>
      <c r="H1369" s="3">
        <v>0</v>
      </c>
      <c r="I1369" s="3">
        <v>0</v>
      </c>
    </row>
    <row r="1370" spans="1:9" ht="26.25" x14ac:dyDescent="0.25">
      <c r="A1370" s="4" t="s">
        <v>8</v>
      </c>
      <c r="B1370" s="1" t="s">
        <v>7</v>
      </c>
      <c r="C1370" s="15">
        <v>2015</v>
      </c>
      <c r="D1370" s="7" t="s">
        <v>40</v>
      </c>
      <c r="E1370" s="5">
        <v>0</v>
      </c>
      <c r="F1370" s="5">
        <v>0</v>
      </c>
      <c r="G1370" s="5">
        <v>0</v>
      </c>
      <c r="H1370" s="5">
        <v>0</v>
      </c>
      <c r="I1370" s="5">
        <v>0</v>
      </c>
    </row>
    <row r="1371" spans="1:9" ht="26.25" x14ac:dyDescent="0.25">
      <c r="A1371" s="2" t="s">
        <v>8</v>
      </c>
      <c r="B1371" s="1" t="s">
        <v>7</v>
      </c>
      <c r="C1371" s="14">
        <v>2016</v>
      </c>
      <c r="D1371" s="7" t="s">
        <v>40</v>
      </c>
      <c r="E1371" s="3">
        <v>0</v>
      </c>
      <c r="F1371" s="3">
        <v>0</v>
      </c>
      <c r="G1371" s="3">
        <v>0</v>
      </c>
      <c r="H1371" s="3">
        <v>0</v>
      </c>
      <c r="I1371" s="3">
        <v>0</v>
      </c>
    </row>
    <row r="1372" spans="1:9" ht="26.25" x14ac:dyDescent="0.25">
      <c r="A1372" s="4" t="s">
        <v>8</v>
      </c>
      <c r="B1372" s="1" t="s">
        <v>7</v>
      </c>
      <c r="C1372" s="15">
        <v>2017</v>
      </c>
      <c r="D1372" s="7" t="s">
        <v>40</v>
      </c>
      <c r="E1372" s="5">
        <v>0</v>
      </c>
      <c r="F1372" s="5">
        <v>0</v>
      </c>
      <c r="G1372" s="5">
        <v>0</v>
      </c>
      <c r="H1372" s="5">
        <v>0</v>
      </c>
      <c r="I1372" s="5">
        <v>0</v>
      </c>
    </row>
    <row r="1373" spans="1:9" ht="26.25" x14ac:dyDescent="0.25">
      <c r="A1373" s="2" t="s">
        <v>8</v>
      </c>
      <c r="B1373" s="1" t="s">
        <v>7</v>
      </c>
      <c r="C1373" s="14">
        <v>2018</v>
      </c>
      <c r="D1373" s="7" t="s">
        <v>40</v>
      </c>
      <c r="E1373" s="3">
        <v>0</v>
      </c>
      <c r="F1373" s="3">
        <v>0</v>
      </c>
      <c r="G1373" s="3">
        <v>0</v>
      </c>
      <c r="H1373" s="3">
        <v>0</v>
      </c>
      <c r="I1373" s="3">
        <v>0</v>
      </c>
    </row>
    <row r="1374" spans="1:9" x14ac:dyDescent="0.25">
      <c r="A1374" s="4" t="s">
        <v>9</v>
      </c>
      <c r="B1374" s="1" t="s">
        <v>7</v>
      </c>
      <c r="C1374" s="15">
        <v>2012</v>
      </c>
      <c r="D1374" s="7" t="s">
        <v>40</v>
      </c>
      <c r="E1374" s="5">
        <v>15394.34</v>
      </c>
      <c r="F1374" s="5">
        <v>35.659999999999997</v>
      </c>
      <c r="G1374" s="5">
        <v>356.76</v>
      </c>
      <c r="H1374" s="5">
        <v>81.819999999999993</v>
      </c>
      <c r="I1374" s="5">
        <v>30.73</v>
      </c>
    </row>
    <row r="1375" spans="1:9" x14ac:dyDescent="0.25">
      <c r="A1375" s="2" t="s">
        <v>9</v>
      </c>
      <c r="B1375" s="1" t="s">
        <v>7</v>
      </c>
      <c r="C1375" s="14">
        <v>2013</v>
      </c>
      <c r="D1375" s="7" t="s">
        <v>40</v>
      </c>
      <c r="E1375" s="3">
        <v>16495.82</v>
      </c>
      <c r="F1375" s="3">
        <v>38.21</v>
      </c>
      <c r="G1375" s="3">
        <v>382.46</v>
      </c>
      <c r="H1375" s="3">
        <v>87.78</v>
      </c>
      <c r="I1375" s="3">
        <v>32.97</v>
      </c>
    </row>
    <row r="1376" spans="1:9" x14ac:dyDescent="0.25">
      <c r="A1376" s="4" t="s">
        <v>9</v>
      </c>
      <c r="B1376" s="1" t="s">
        <v>7</v>
      </c>
      <c r="C1376" s="15">
        <v>2014</v>
      </c>
      <c r="D1376" s="7" t="s">
        <v>40</v>
      </c>
      <c r="E1376" s="5">
        <v>25201.72</v>
      </c>
      <c r="F1376" s="5">
        <v>58.37</v>
      </c>
      <c r="G1376" s="5">
        <v>588.41999999999996</v>
      </c>
      <c r="H1376" s="5">
        <v>136.65</v>
      </c>
      <c r="I1376" s="5">
        <v>51.4</v>
      </c>
    </row>
    <row r="1377" spans="1:9" x14ac:dyDescent="0.25">
      <c r="A1377" s="2" t="s">
        <v>9</v>
      </c>
      <c r="B1377" s="1" t="s">
        <v>7</v>
      </c>
      <c r="C1377" s="14">
        <v>2015</v>
      </c>
      <c r="D1377" s="7" t="s">
        <v>40</v>
      </c>
      <c r="E1377" s="3">
        <v>27783.81</v>
      </c>
      <c r="F1377" s="3">
        <v>64.36</v>
      </c>
      <c r="G1377" s="3">
        <v>646.53</v>
      </c>
      <c r="H1377" s="3">
        <v>149.31</v>
      </c>
      <c r="I1377" s="3">
        <v>56.12</v>
      </c>
    </row>
    <row r="1378" spans="1:9" x14ac:dyDescent="0.25">
      <c r="A1378" s="4" t="s">
        <v>9</v>
      </c>
      <c r="B1378" s="1" t="s">
        <v>7</v>
      </c>
      <c r="C1378" s="15">
        <v>2016</v>
      </c>
      <c r="D1378" s="7" t="s">
        <v>40</v>
      </c>
      <c r="E1378" s="5">
        <v>29723.47</v>
      </c>
      <c r="F1378" s="5">
        <v>68.849999999999994</v>
      </c>
      <c r="G1378" s="5">
        <v>693.28</v>
      </c>
      <c r="H1378" s="5">
        <v>160.72999999999999</v>
      </c>
      <c r="I1378" s="5">
        <v>60.44</v>
      </c>
    </row>
    <row r="1379" spans="1:9" x14ac:dyDescent="0.25">
      <c r="A1379" s="2" t="s">
        <v>9</v>
      </c>
      <c r="B1379" s="1" t="s">
        <v>7</v>
      </c>
      <c r="C1379" s="14">
        <v>2017</v>
      </c>
      <c r="D1379" s="7" t="s">
        <v>40</v>
      </c>
      <c r="E1379" s="3">
        <v>26607.27</v>
      </c>
      <c r="F1379" s="3">
        <v>61.54</v>
      </c>
      <c r="G1379" s="3">
        <v>612.24</v>
      </c>
      <c r="H1379" s="3">
        <v>139.51</v>
      </c>
      <c r="I1379" s="3">
        <v>52.28</v>
      </c>
    </row>
    <row r="1380" spans="1:9" x14ac:dyDescent="0.25">
      <c r="A1380" s="4" t="s">
        <v>9</v>
      </c>
      <c r="B1380" s="1" t="s">
        <v>7</v>
      </c>
      <c r="C1380" s="15">
        <v>2018</v>
      </c>
      <c r="D1380" s="7" t="s">
        <v>40</v>
      </c>
      <c r="E1380" s="5">
        <v>120360.42</v>
      </c>
      <c r="F1380" s="5">
        <v>278.61</v>
      </c>
      <c r="G1380" s="5">
        <v>2870.2</v>
      </c>
      <c r="H1380" s="5">
        <v>689.71</v>
      </c>
      <c r="I1380" s="5">
        <v>260.5</v>
      </c>
    </row>
    <row r="1381" spans="1:9" x14ac:dyDescent="0.25">
      <c r="A1381" s="2" t="s">
        <v>10</v>
      </c>
      <c r="B1381" s="1" t="s">
        <v>7</v>
      </c>
      <c r="C1381" s="14">
        <v>2012</v>
      </c>
      <c r="D1381" s="7" t="s">
        <v>40</v>
      </c>
      <c r="E1381" s="3">
        <v>1266.17</v>
      </c>
      <c r="F1381" s="3">
        <v>2.93</v>
      </c>
      <c r="G1381" s="3">
        <v>30.29</v>
      </c>
      <c r="H1381" s="3">
        <v>7.32</v>
      </c>
      <c r="I1381" s="3">
        <v>2.76</v>
      </c>
    </row>
    <row r="1382" spans="1:9" x14ac:dyDescent="0.25">
      <c r="A1382" s="4" t="s">
        <v>10</v>
      </c>
      <c r="B1382" s="1" t="s">
        <v>7</v>
      </c>
      <c r="C1382" s="15">
        <v>2013</v>
      </c>
      <c r="D1382" s="7" t="s">
        <v>40</v>
      </c>
      <c r="E1382" s="5">
        <v>231.99</v>
      </c>
      <c r="F1382" s="5">
        <v>0.54</v>
      </c>
      <c r="G1382" s="5">
        <v>5.65</v>
      </c>
      <c r="H1382" s="5">
        <v>1.4</v>
      </c>
      <c r="I1382" s="5">
        <v>0.53</v>
      </c>
    </row>
    <row r="1383" spans="1:9" x14ac:dyDescent="0.25">
      <c r="A1383" s="2" t="s">
        <v>10</v>
      </c>
      <c r="B1383" s="1" t="s">
        <v>7</v>
      </c>
      <c r="C1383" s="14">
        <v>2014</v>
      </c>
      <c r="D1383" s="7" t="s">
        <v>40</v>
      </c>
      <c r="E1383" s="3">
        <v>1241.74</v>
      </c>
      <c r="F1383" s="3">
        <v>2.87</v>
      </c>
      <c r="G1383" s="3">
        <v>29.4</v>
      </c>
      <c r="H1383" s="3">
        <v>6.98</v>
      </c>
      <c r="I1383" s="3">
        <v>2.63</v>
      </c>
    </row>
    <row r="1384" spans="1:9" x14ac:dyDescent="0.25">
      <c r="A1384" s="4" t="s">
        <v>10</v>
      </c>
      <c r="B1384" s="1" t="s">
        <v>7</v>
      </c>
      <c r="C1384" s="15">
        <v>2015</v>
      </c>
      <c r="D1384" s="7" t="s">
        <v>40</v>
      </c>
      <c r="E1384" s="5">
        <v>8742.0499999999993</v>
      </c>
      <c r="F1384" s="5">
        <v>20.22</v>
      </c>
      <c r="G1384" s="5">
        <v>207.95</v>
      </c>
      <c r="H1384" s="5">
        <v>49.92</v>
      </c>
      <c r="I1384" s="5">
        <v>18.84</v>
      </c>
    </row>
    <row r="1385" spans="1:9" x14ac:dyDescent="0.25">
      <c r="A1385" s="2" t="s">
        <v>10</v>
      </c>
      <c r="B1385" s="1" t="s">
        <v>7</v>
      </c>
      <c r="C1385" s="14">
        <v>2016</v>
      </c>
      <c r="D1385" s="7" t="s">
        <v>40</v>
      </c>
      <c r="E1385" s="3">
        <v>5509.79</v>
      </c>
      <c r="F1385" s="3">
        <v>12.53</v>
      </c>
      <c r="G1385" s="3">
        <v>126.6</v>
      </c>
      <c r="H1385" s="3">
        <v>30.32</v>
      </c>
      <c r="I1385" s="3">
        <v>11.31</v>
      </c>
    </row>
    <row r="1386" spans="1:9" x14ac:dyDescent="0.25">
      <c r="A1386" s="4" t="s">
        <v>10</v>
      </c>
      <c r="B1386" s="1" t="s">
        <v>7</v>
      </c>
      <c r="C1386" s="15">
        <v>2017</v>
      </c>
      <c r="D1386" s="7" t="s">
        <v>40</v>
      </c>
      <c r="E1386" s="5">
        <v>4092.13</v>
      </c>
      <c r="F1386" s="5">
        <v>9.24</v>
      </c>
      <c r="G1386" s="5">
        <v>92.9</v>
      </c>
      <c r="H1386" s="5">
        <v>22.29</v>
      </c>
      <c r="I1386" s="5">
        <v>8.2799999999999994</v>
      </c>
    </row>
    <row r="1387" spans="1:9" x14ac:dyDescent="0.25">
      <c r="A1387" s="2" t="s">
        <v>10</v>
      </c>
      <c r="B1387" s="1" t="s">
        <v>7</v>
      </c>
      <c r="C1387" s="14">
        <v>2018</v>
      </c>
      <c r="D1387" s="7" t="s">
        <v>40</v>
      </c>
      <c r="E1387" s="3">
        <v>4710.93</v>
      </c>
      <c r="F1387" s="3">
        <v>10.6</v>
      </c>
      <c r="G1387" s="3">
        <v>106.36</v>
      </c>
      <c r="H1387" s="3">
        <v>25.62</v>
      </c>
      <c r="I1387" s="3">
        <v>9.5</v>
      </c>
    </row>
    <row r="1388" spans="1:9" ht="26.25" x14ac:dyDescent="0.25">
      <c r="A1388" s="4" t="s">
        <v>11</v>
      </c>
      <c r="B1388" s="1" t="s">
        <v>7</v>
      </c>
      <c r="C1388" s="15">
        <v>2012</v>
      </c>
      <c r="D1388" s="7" t="s">
        <v>40</v>
      </c>
      <c r="E1388" s="5">
        <v>0</v>
      </c>
      <c r="F1388" s="5">
        <v>0</v>
      </c>
      <c r="G1388" s="5">
        <v>0</v>
      </c>
      <c r="H1388" s="5">
        <v>0</v>
      </c>
      <c r="I1388" s="5">
        <v>0</v>
      </c>
    </row>
    <row r="1389" spans="1:9" ht="26.25" x14ac:dyDescent="0.25">
      <c r="A1389" s="2" t="s">
        <v>11</v>
      </c>
      <c r="B1389" s="1" t="s">
        <v>7</v>
      </c>
      <c r="C1389" s="14">
        <v>2013</v>
      </c>
      <c r="D1389" s="7" t="s">
        <v>40</v>
      </c>
      <c r="E1389" s="3">
        <v>0</v>
      </c>
      <c r="F1389" s="3">
        <v>0</v>
      </c>
      <c r="G1389" s="3">
        <v>0</v>
      </c>
      <c r="H1389" s="3">
        <v>0</v>
      </c>
      <c r="I1389" s="3">
        <v>0</v>
      </c>
    </row>
    <row r="1390" spans="1:9" ht="26.25" x14ac:dyDescent="0.25">
      <c r="A1390" s="4" t="s">
        <v>11</v>
      </c>
      <c r="B1390" s="1" t="s">
        <v>7</v>
      </c>
      <c r="C1390" s="15">
        <v>2014</v>
      </c>
      <c r="D1390" s="7" t="s">
        <v>40</v>
      </c>
      <c r="E1390" s="5">
        <v>0</v>
      </c>
      <c r="F1390" s="5">
        <v>0</v>
      </c>
      <c r="G1390" s="5">
        <v>0</v>
      </c>
      <c r="H1390" s="5">
        <v>0</v>
      </c>
      <c r="I1390" s="5">
        <v>0</v>
      </c>
    </row>
    <row r="1391" spans="1:9" ht="26.25" x14ac:dyDescent="0.25">
      <c r="A1391" s="2" t="s">
        <v>11</v>
      </c>
      <c r="B1391" s="1" t="s">
        <v>7</v>
      </c>
      <c r="C1391" s="14">
        <v>2015</v>
      </c>
      <c r="D1391" s="7" t="s">
        <v>40</v>
      </c>
      <c r="E1391" s="3">
        <v>0</v>
      </c>
      <c r="F1391" s="3">
        <v>0</v>
      </c>
      <c r="G1391" s="3">
        <v>0</v>
      </c>
      <c r="H1391" s="3">
        <v>0</v>
      </c>
      <c r="I1391" s="3">
        <v>0</v>
      </c>
    </row>
    <row r="1392" spans="1:9" ht="26.25" x14ac:dyDescent="0.25">
      <c r="A1392" s="4" t="s">
        <v>11</v>
      </c>
      <c r="B1392" s="1" t="s">
        <v>7</v>
      </c>
      <c r="C1392" s="15">
        <v>2016</v>
      </c>
      <c r="D1392" s="7" t="s">
        <v>40</v>
      </c>
      <c r="E1392" s="5">
        <v>0</v>
      </c>
      <c r="F1392" s="5">
        <v>0</v>
      </c>
      <c r="G1392" s="5">
        <v>0</v>
      </c>
      <c r="H1392" s="5">
        <v>0</v>
      </c>
      <c r="I1392" s="5">
        <v>0</v>
      </c>
    </row>
    <row r="1393" spans="1:9" ht="26.25" x14ac:dyDescent="0.25">
      <c r="A1393" s="2" t="s">
        <v>11</v>
      </c>
      <c r="B1393" s="1" t="s">
        <v>7</v>
      </c>
      <c r="C1393" s="14">
        <v>2017</v>
      </c>
      <c r="D1393" s="7" t="s">
        <v>40</v>
      </c>
      <c r="E1393" s="3">
        <v>0</v>
      </c>
      <c r="F1393" s="3">
        <v>0</v>
      </c>
      <c r="G1393" s="3">
        <v>0</v>
      </c>
      <c r="H1393" s="3">
        <v>0</v>
      </c>
      <c r="I1393" s="3">
        <v>0</v>
      </c>
    </row>
    <row r="1394" spans="1:9" ht="26.25" x14ac:dyDescent="0.25">
      <c r="A1394" s="4" t="s">
        <v>11</v>
      </c>
      <c r="B1394" s="1" t="s">
        <v>7</v>
      </c>
      <c r="C1394" s="15">
        <v>2018</v>
      </c>
      <c r="D1394" s="7" t="s">
        <v>40</v>
      </c>
      <c r="E1394" s="5">
        <v>0</v>
      </c>
      <c r="F1394" s="5">
        <v>0</v>
      </c>
      <c r="G1394" s="5">
        <v>0</v>
      </c>
      <c r="H1394" s="5">
        <v>0</v>
      </c>
      <c r="I1394" s="5">
        <v>0</v>
      </c>
    </row>
    <row r="1395" spans="1:9" ht="26.25" x14ac:dyDescent="0.25">
      <c r="A1395" s="2" t="s">
        <v>12</v>
      </c>
      <c r="B1395" s="1" t="s">
        <v>7</v>
      </c>
      <c r="C1395" s="14">
        <v>2012</v>
      </c>
      <c r="D1395" s="7" t="s">
        <v>40</v>
      </c>
      <c r="E1395" s="3">
        <v>0</v>
      </c>
      <c r="F1395" s="3">
        <v>0</v>
      </c>
      <c r="G1395" s="3">
        <v>0</v>
      </c>
      <c r="H1395" s="3">
        <v>0</v>
      </c>
      <c r="I1395" s="3">
        <v>0</v>
      </c>
    </row>
    <row r="1396" spans="1:9" ht="26.25" x14ac:dyDescent="0.25">
      <c r="A1396" s="4" t="s">
        <v>12</v>
      </c>
      <c r="B1396" s="1" t="s">
        <v>7</v>
      </c>
      <c r="C1396" s="15">
        <v>2013</v>
      </c>
      <c r="D1396" s="7" t="s">
        <v>40</v>
      </c>
      <c r="E1396" s="5">
        <v>0</v>
      </c>
      <c r="F1396" s="5">
        <v>0</v>
      </c>
      <c r="G1396" s="5">
        <v>0</v>
      </c>
      <c r="H1396" s="5">
        <v>0</v>
      </c>
      <c r="I1396" s="5">
        <v>0</v>
      </c>
    </row>
    <row r="1397" spans="1:9" ht="26.25" x14ac:dyDescent="0.25">
      <c r="A1397" s="2" t="s">
        <v>12</v>
      </c>
      <c r="B1397" s="1" t="s">
        <v>7</v>
      </c>
      <c r="C1397" s="14">
        <v>2014</v>
      </c>
      <c r="D1397" s="7" t="s">
        <v>40</v>
      </c>
      <c r="E1397" s="3">
        <v>0</v>
      </c>
      <c r="F1397" s="3">
        <v>0</v>
      </c>
      <c r="G1397" s="3">
        <v>0</v>
      </c>
      <c r="H1397" s="3">
        <v>0</v>
      </c>
      <c r="I1397" s="3">
        <v>0</v>
      </c>
    </row>
    <row r="1398" spans="1:9" ht="26.25" x14ac:dyDescent="0.25">
      <c r="A1398" s="4" t="s">
        <v>12</v>
      </c>
      <c r="B1398" s="1" t="s">
        <v>7</v>
      </c>
      <c r="C1398" s="15">
        <v>2015</v>
      </c>
      <c r="D1398" s="7" t="s">
        <v>40</v>
      </c>
      <c r="E1398" s="5">
        <v>0</v>
      </c>
      <c r="F1398" s="5">
        <v>0</v>
      </c>
      <c r="G1398" s="5">
        <v>0</v>
      </c>
      <c r="H1398" s="5">
        <v>0</v>
      </c>
      <c r="I1398" s="5">
        <v>0</v>
      </c>
    </row>
    <row r="1399" spans="1:9" ht="26.25" x14ac:dyDescent="0.25">
      <c r="A1399" s="2" t="s">
        <v>12</v>
      </c>
      <c r="B1399" s="1" t="s">
        <v>7</v>
      </c>
      <c r="C1399" s="14">
        <v>2016</v>
      </c>
      <c r="D1399" s="7" t="s">
        <v>40</v>
      </c>
      <c r="E1399" s="3">
        <v>0</v>
      </c>
      <c r="F1399" s="3">
        <v>0</v>
      </c>
      <c r="G1399" s="3">
        <v>0</v>
      </c>
      <c r="H1399" s="3">
        <v>0</v>
      </c>
      <c r="I1399" s="3">
        <v>0</v>
      </c>
    </row>
    <row r="1400" spans="1:9" ht="26.25" x14ac:dyDescent="0.25">
      <c r="A1400" s="4" t="s">
        <v>12</v>
      </c>
      <c r="B1400" s="1" t="s">
        <v>7</v>
      </c>
      <c r="C1400" s="15">
        <v>2017</v>
      </c>
      <c r="D1400" s="7" t="s">
        <v>40</v>
      </c>
      <c r="E1400" s="5">
        <v>0</v>
      </c>
      <c r="F1400" s="5">
        <v>0</v>
      </c>
      <c r="G1400" s="5">
        <v>0</v>
      </c>
      <c r="H1400" s="5">
        <v>0</v>
      </c>
      <c r="I1400" s="5">
        <v>0</v>
      </c>
    </row>
    <row r="1401" spans="1:9" ht="26.25" x14ac:dyDescent="0.25">
      <c r="A1401" s="2" t="s">
        <v>12</v>
      </c>
      <c r="B1401" s="1" t="s">
        <v>7</v>
      </c>
      <c r="C1401" s="14">
        <v>2018</v>
      </c>
      <c r="D1401" s="7" t="s">
        <v>40</v>
      </c>
      <c r="E1401" s="3">
        <v>0</v>
      </c>
      <c r="F1401" s="3">
        <v>0</v>
      </c>
      <c r="G1401" s="3">
        <v>0</v>
      </c>
      <c r="H1401" s="3">
        <v>0</v>
      </c>
      <c r="I1401" s="3">
        <v>0</v>
      </c>
    </row>
    <row r="1402" spans="1:9" ht="26.25" x14ac:dyDescent="0.25">
      <c r="A1402" s="4" t="s">
        <v>13</v>
      </c>
      <c r="B1402" s="1" t="s">
        <v>7</v>
      </c>
      <c r="C1402" s="15">
        <v>2012</v>
      </c>
      <c r="D1402" s="7" t="s">
        <v>40</v>
      </c>
      <c r="E1402" s="5">
        <v>0</v>
      </c>
      <c r="F1402" s="5">
        <v>0</v>
      </c>
      <c r="G1402" s="5">
        <v>0</v>
      </c>
      <c r="H1402" s="5">
        <v>0</v>
      </c>
      <c r="I1402" s="5">
        <v>0</v>
      </c>
    </row>
    <row r="1403" spans="1:9" ht="26.25" x14ac:dyDescent="0.25">
      <c r="A1403" s="2" t="s">
        <v>13</v>
      </c>
      <c r="B1403" s="1" t="s">
        <v>7</v>
      </c>
      <c r="C1403" s="14">
        <v>2013</v>
      </c>
      <c r="D1403" s="7" t="s">
        <v>40</v>
      </c>
      <c r="E1403" s="3">
        <v>0</v>
      </c>
      <c r="F1403" s="3">
        <v>0</v>
      </c>
      <c r="G1403" s="3">
        <v>0</v>
      </c>
      <c r="H1403" s="3">
        <v>0</v>
      </c>
      <c r="I1403" s="3">
        <v>0</v>
      </c>
    </row>
    <row r="1404" spans="1:9" ht="26.25" x14ac:dyDescent="0.25">
      <c r="A1404" s="4" t="s">
        <v>13</v>
      </c>
      <c r="B1404" s="1" t="s">
        <v>7</v>
      </c>
      <c r="C1404" s="15">
        <v>2014</v>
      </c>
      <c r="D1404" s="7" t="s">
        <v>40</v>
      </c>
      <c r="E1404" s="5">
        <v>0</v>
      </c>
      <c r="F1404" s="5">
        <v>0</v>
      </c>
      <c r="G1404" s="5">
        <v>0</v>
      </c>
      <c r="H1404" s="5">
        <v>0</v>
      </c>
      <c r="I1404" s="5">
        <v>0</v>
      </c>
    </row>
    <row r="1405" spans="1:9" ht="26.25" x14ac:dyDescent="0.25">
      <c r="A1405" s="2" t="s">
        <v>13</v>
      </c>
      <c r="B1405" s="1" t="s">
        <v>7</v>
      </c>
      <c r="C1405" s="14">
        <v>2015</v>
      </c>
      <c r="D1405" s="7" t="s">
        <v>40</v>
      </c>
      <c r="E1405" s="3">
        <v>0</v>
      </c>
      <c r="F1405" s="3">
        <v>0</v>
      </c>
      <c r="G1405" s="3">
        <v>0</v>
      </c>
      <c r="H1405" s="3">
        <v>0</v>
      </c>
      <c r="I1405" s="3">
        <v>0</v>
      </c>
    </row>
    <row r="1406" spans="1:9" ht="26.25" x14ac:dyDescent="0.25">
      <c r="A1406" s="4" t="s">
        <v>13</v>
      </c>
      <c r="B1406" s="1" t="s">
        <v>7</v>
      </c>
      <c r="C1406" s="15">
        <v>2016</v>
      </c>
      <c r="D1406" s="7" t="s">
        <v>40</v>
      </c>
      <c r="E1406" s="5">
        <v>0</v>
      </c>
      <c r="F1406" s="5">
        <v>0</v>
      </c>
      <c r="G1406" s="5">
        <v>0</v>
      </c>
      <c r="H1406" s="5">
        <v>0</v>
      </c>
      <c r="I1406" s="5">
        <v>0</v>
      </c>
    </row>
    <row r="1407" spans="1:9" ht="26.25" x14ac:dyDescent="0.25">
      <c r="A1407" s="2" t="s">
        <v>13</v>
      </c>
      <c r="B1407" s="1" t="s">
        <v>7</v>
      </c>
      <c r="C1407" s="14">
        <v>2017</v>
      </c>
      <c r="D1407" s="7" t="s">
        <v>40</v>
      </c>
      <c r="E1407" s="3">
        <v>0</v>
      </c>
      <c r="F1407" s="3">
        <v>0</v>
      </c>
      <c r="G1407" s="3">
        <v>0</v>
      </c>
      <c r="H1407" s="3">
        <v>0</v>
      </c>
      <c r="I1407" s="3">
        <v>0</v>
      </c>
    </row>
    <row r="1408" spans="1:9" ht="26.25" x14ac:dyDescent="0.25">
      <c r="A1408" s="4" t="s">
        <v>13</v>
      </c>
      <c r="B1408" s="1" t="s">
        <v>7</v>
      </c>
      <c r="C1408" s="15">
        <v>2018</v>
      </c>
      <c r="D1408" s="7" t="s">
        <v>40</v>
      </c>
      <c r="E1408" s="5">
        <v>0</v>
      </c>
      <c r="F1408" s="5">
        <v>0</v>
      </c>
      <c r="G1408" s="5">
        <v>0</v>
      </c>
      <c r="H1408" s="5">
        <v>0</v>
      </c>
      <c r="I1408" s="5">
        <v>0</v>
      </c>
    </row>
    <row r="1409" spans="1:9" ht="26.25" x14ac:dyDescent="0.25">
      <c r="A1409" s="2" t="s">
        <v>14</v>
      </c>
      <c r="B1409" s="1" t="s">
        <v>7</v>
      </c>
      <c r="C1409" s="14">
        <v>2012</v>
      </c>
      <c r="D1409" s="7" t="s">
        <v>40</v>
      </c>
      <c r="E1409" s="3">
        <v>0</v>
      </c>
      <c r="F1409" s="3">
        <v>0</v>
      </c>
      <c r="G1409" s="3">
        <v>0</v>
      </c>
      <c r="H1409" s="3">
        <v>0</v>
      </c>
      <c r="I1409" s="3">
        <v>0</v>
      </c>
    </row>
    <row r="1410" spans="1:9" ht="26.25" x14ac:dyDescent="0.25">
      <c r="A1410" s="4" t="s">
        <v>14</v>
      </c>
      <c r="B1410" s="1" t="s">
        <v>7</v>
      </c>
      <c r="C1410" s="15">
        <v>2013</v>
      </c>
      <c r="D1410" s="7" t="s">
        <v>40</v>
      </c>
      <c r="E1410" s="5">
        <v>0</v>
      </c>
      <c r="F1410" s="5">
        <v>0</v>
      </c>
      <c r="G1410" s="5">
        <v>0</v>
      </c>
      <c r="H1410" s="5">
        <v>0</v>
      </c>
      <c r="I1410" s="5">
        <v>0</v>
      </c>
    </row>
    <row r="1411" spans="1:9" ht="26.25" x14ac:dyDescent="0.25">
      <c r="A1411" s="2" t="s">
        <v>14</v>
      </c>
      <c r="B1411" s="1" t="s">
        <v>7</v>
      </c>
      <c r="C1411" s="14">
        <v>2014</v>
      </c>
      <c r="D1411" s="7" t="s">
        <v>40</v>
      </c>
      <c r="E1411" s="3">
        <v>0</v>
      </c>
      <c r="F1411" s="3">
        <v>0</v>
      </c>
      <c r="G1411" s="3">
        <v>0</v>
      </c>
      <c r="H1411" s="3">
        <v>0</v>
      </c>
      <c r="I1411" s="3">
        <v>0</v>
      </c>
    </row>
    <row r="1412" spans="1:9" ht="26.25" x14ac:dyDescent="0.25">
      <c r="A1412" s="4" t="s">
        <v>14</v>
      </c>
      <c r="B1412" s="1" t="s">
        <v>7</v>
      </c>
      <c r="C1412" s="15">
        <v>2015</v>
      </c>
      <c r="D1412" s="7" t="s">
        <v>40</v>
      </c>
      <c r="E1412" s="5">
        <v>0</v>
      </c>
      <c r="F1412" s="5">
        <v>0</v>
      </c>
      <c r="G1412" s="5">
        <v>0</v>
      </c>
      <c r="H1412" s="5">
        <v>0</v>
      </c>
      <c r="I1412" s="5">
        <v>0</v>
      </c>
    </row>
    <row r="1413" spans="1:9" ht="26.25" x14ac:dyDescent="0.25">
      <c r="A1413" s="2" t="s">
        <v>14</v>
      </c>
      <c r="B1413" s="1" t="s">
        <v>7</v>
      </c>
      <c r="C1413" s="14">
        <v>2016</v>
      </c>
      <c r="D1413" s="7" t="s">
        <v>40</v>
      </c>
      <c r="E1413" s="3">
        <v>0</v>
      </c>
      <c r="F1413" s="3">
        <v>0</v>
      </c>
      <c r="G1413" s="3">
        <v>0</v>
      </c>
      <c r="H1413" s="3">
        <v>0</v>
      </c>
      <c r="I1413" s="3">
        <v>0</v>
      </c>
    </row>
    <row r="1414" spans="1:9" ht="26.25" x14ac:dyDescent="0.25">
      <c r="A1414" s="4" t="s">
        <v>14</v>
      </c>
      <c r="B1414" s="1" t="s">
        <v>7</v>
      </c>
      <c r="C1414" s="15">
        <v>2017</v>
      </c>
      <c r="D1414" s="7" t="s">
        <v>40</v>
      </c>
      <c r="E1414" s="5">
        <v>0</v>
      </c>
      <c r="F1414" s="5">
        <v>0</v>
      </c>
      <c r="G1414" s="5">
        <v>0</v>
      </c>
      <c r="H1414" s="5">
        <v>0</v>
      </c>
      <c r="I1414" s="5">
        <v>0</v>
      </c>
    </row>
    <row r="1415" spans="1:9" ht="26.25" x14ac:dyDescent="0.25">
      <c r="A1415" s="2" t="s">
        <v>14</v>
      </c>
      <c r="B1415" s="1" t="s">
        <v>7</v>
      </c>
      <c r="C1415" s="14">
        <v>2018</v>
      </c>
      <c r="D1415" s="7" t="s">
        <v>40</v>
      </c>
      <c r="E1415" s="3">
        <v>0</v>
      </c>
      <c r="F1415" s="3">
        <v>0</v>
      </c>
      <c r="G1415" s="3">
        <v>0</v>
      </c>
      <c r="H1415" s="3">
        <v>0</v>
      </c>
      <c r="I1415" s="3">
        <v>0</v>
      </c>
    </row>
    <row r="1416" spans="1:9" ht="26.25" x14ac:dyDescent="0.25">
      <c r="A1416" s="4" t="s">
        <v>15</v>
      </c>
      <c r="B1416" s="1" t="s">
        <v>7</v>
      </c>
      <c r="C1416" s="15">
        <v>2012</v>
      </c>
      <c r="D1416" s="7" t="s">
        <v>40</v>
      </c>
      <c r="E1416" s="5">
        <v>0</v>
      </c>
      <c r="F1416" s="5">
        <v>0</v>
      </c>
      <c r="G1416" s="5">
        <v>0</v>
      </c>
      <c r="H1416" s="5">
        <v>0</v>
      </c>
      <c r="I1416" s="5">
        <v>0</v>
      </c>
    </row>
    <row r="1417" spans="1:9" ht="26.25" x14ac:dyDescent="0.25">
      <c r="A1417" s="2" t="s">
        <v>15</v>
      </c>
      <c r="B1417" s="1" t="s">
        <v>7</v>
      </c>
      <c r="C1417" s="14">
        <v>2013</v>
      </c>
      <c r="D1417" s="7" t="s">
        <v>40</v>
      </c>
      <c r="E1417" s="3">
        <v>0</v>
      </c>
      <c r="F1417" s="3">
        <v>0</v>
      </c>
      <c r="G1417" s="3">
        <v>0</v>
      </c>
      <c r="H1417" s="3">
        <v>0</v>
      </c>
      <c r="I1417" s="3">
        <v>0</v>
      </c>
    </row>
    <row r="1418" spans="1:9" ht="26.25" x14ac:dyDescent="0.25">
      <c r="A1418" s="4" t="s">
        <v>15</v>
      </c>
      <c r="B1418" s="1" t="s">
        <v>7</v>
      </c>
      <c r="C1418" s="15">
        <v>2014</v>
      </c>
      <c r="D1418" s="7" t="s">
        <v>40</v>
      </c>
      <c r="E1418" s="5">
        <v>0</v>
      </c>
      <c r="F1418" s="5">
        <v>0</v>
      </c>
      <c r="G1418" s="5">
        <v>0</v>
      </c>
      <c r="H1418" s="5">
        <v>0</v>
      </c>
      <c r="I1418" s="5">
        <v>0</v>
      </c>
    </row>
    <row r="1419" spans="1:9" ht="26.25" x14ac:dyDescent="0.25">
      <c r="A1419" s="2" t="s">
        <v>15</v>
      </c>
      <c r="B1419" s="1" t="s">
        <v>7</v>
      </c>
      <c r="C1419" s="14">
        <v>2015</v>
      </c>
      <c r="D1419" s="7" t="s">
        <v>40</v>
      </c>
      <c r="E1419" s="3">
        <v>0</v>
      </c>
      <c r="F1419" s="3">
        <v>0</v>
      </c>
      <c r="G1419" s="3">
        <v>0</v>
      </c>
      <c r="H1419" s="3">
        <v>0</v>
      </c>
      <c r="I1419" s="3">
        <v>0</v>
      </c>
    </row>
    <row r="1420" spans="1:9" ht="26.25" x14ac:dyDescent="0.25">
      <c r="A1420" s="4" t="s">
        <v>15</v>
      </c>
      <c r="B1420" s="1" t="s">
        <v>7</v>
      </c>
      <c r="C1420" s="15">
        <v>2016</v>
      </c>
      <c r="D1420" s="7" t="s">
        <v>40</v>
      </c>
      <c r="E1420" s="5">
        <v>0</v>
      </c>
      <c r="F1420" s="5">
        <v>0</v>
      </c>
      <c r="G1420" s="5">
        <v>0</v>
      </c>
      <c r="H1420" s="5">
        <v>0</v>
      </c>
      <c r="I1420" s="5">
        <v>0</v>
      </c>
    </row>
    <row r="1421" spans="1:9" ht="26.25" x14ac:dyDescent="0.25">
      <c r="A1421" s="2" t="s">
        <v>15</v>
      </c>
      <c r="B1421" s="1" t="s">
        <v>7</v>
      </c>
      <c r="C1421" s="14">
        <v>2017</v>
      </c>
      <c r="D1421" s="7" t="s">
        <v>40</v>
      </c>
      <c r="E1421" s="3">
        <v>0</v>
      </c>
      <c r="F1421" s="3">
        <v>0</v>
      </c>
      <c r="G1421" s="3">
        <v>0</v>
      </c>
      <c r="H1421" s="3">
        <v>0</v>
      </c>
      <c r="I1421" s="3">
        <v>0</v>
      </c>
    </row>
    <row r="1422" spans="1:9" ht="26.25" x14ac:dyDescent="0.25">
      <c r="A1422" s="4" t="s">
        <v>15</v>
      </c>
      <c r="B1422" s="1" t="s">
        <v>7</v>
      </c>
      <c r="C1422" s="15">
        <v>2018</v>
      </c>
      <c r="D1422" s="7" t="s">
        <v>40</v>
      </c>
      <c r="E1422" s="5">
        <v>0</v>
      </c>
      <c r="F1422" s="5">
        <v>0</v>
      </c>
      <c r="G1422" s="5">
        <v>0</v>
      </c>
      <c r="H1422" s="5">
        <v>0</v>
      </c>
      <c r="I1422" s="5">
        <v>0</v>
      </c>
    </row>
    <row r="1423" spans="1:9" ht="39" x14ac:dyDescent="0.25">
      <c r="A1423" s="2" t="s">
        <v>16</v>
      </c>
      <c r="B1423" s="1" t="s">
        <v>7</v>
      </c>
      <c r="C1423" s="14">
        <v>2012</v>
      </c>
      <c r="D1423" s="7" t="s">
        <v>40</v>
      </c>
      <c r="E1423" s="3">
        <v>0</v>
      </c>
      <c r="F1423" s="3">
        <v>0</v>
      </c>
      <c r="G1423" s="3">
        <v>0</v>
      </c>
      <c r="H1423" s="3">
        <v>0</v>
      </c>
      <c r="I1423" s="3">
        <v>0</v>
      </c>
    </row>
    <row r="1424" spans="1:9" ht="39" x14ac:dyDescent="0.25">
      <c r="A1424" s="4" t="s">
        <v>16</v>
      </c>
      <c r="B1424" s="1" t="s">
        <v>7</v>
      </c>
      <c r="C1424" s="15">
        <v>2013</v>
      </c>
      <c r="D1424" s="7" t="s">
        <v>40</v>
      </c>
      <c r="E1424" s="5">
        <v>0</v>
      </c>
      <c r="F1424" s="5">
        <v>0</v>
      </c>
      <c r="G1424" s="5">
        <v>0</v>
      </c>
      <c r="H1424" s="5">
        <v>0</v>
      </c>
      <c r="I1424" s="5">
        <v>0</v>
      </c>
    </row>
    <row r="1425" spans="1:9" ht="39" x14ac:dyDescent="0.25">
      <c r="A1425" s="2" t="s">
        <v>16</v>
      </c>
      <c r="B1425" s="1" t="s">
        <v>7</v>
      </c>
      <c r="C1425" s="14">
        <v>2014</v>
      </c>
      <c r="D1425" s="7" t="s">
        <v>40</v>
      </c>
      <c r="E1425" s="3">
        <v>0</v>
      </c>
      <c r="F1425" s="3">
        <v>0</v>
      </c>
      <c r="G1425" s="3">
        <v>0</v>
      </c>
      <c r="H1425" s="3">
        <v>0</v>
      </c>
      <c r="I1425" s="3">
        <v>0</v>
      </c>
    </row>
    <row r="1426" spans="1:9" ht="39" x14ac:dyDescent="0.25">
      <c r="A1426" s="4" t="s">
        <v>16</v>
      </c>
      <c r="B1426" s="1" t="s">
        <v>7</v>
      </c>
      <c r="C1426" s="15">
        <v>2015</v>
      </c>
      <c r="D1426" s="7" t="s">
        <v>40</v>
      </c>
      <c r="E1426" s="5">
        <v>0</v>
      </c>
      <c r="F1426" s="5">
        <v>0</v>
      </c>
      <c r="G1426" s="5">
        <v>0</v>
      </c>
      <c r="H1426" s="5">
        <v>0</v>
      </c>
      <c r="I1426" s="5">
        <v>0</v>
      </c>
    </row>
    <row r="1427" spans="1:9" ht="39" x14ac:dyDescent="0.25">
      <c r="A1427" s="2" t="s">
        <v>16</v>
      </c>
      <c r="B1427" s="1" t="s">
        <v>7</v>
      </c>
      <c r="C1427" s="14">
        <v>2016</v>
      </c>
      <c r="D1427" s="7" t="s">
        <v>40</v>
      </c>
      <c r="E1427" s="3">
        <v>0</v>
      </c>
      <c r="F1427" s="3">
        <v>0</v>
      </c>
      <c r="G1427" s="3">
        <v>0</v>
      </c>
      <c r="H1427" s="3">
        <v>0</v>
      </c>
      <c r="I1427" s="3">
        <v>0</v>
      </c>
    </row>
    <row r="1428" spans="1:9" ht="39" x14ac:dyDescent="0.25">
      <c r="A1428" s="4" t="s">
        <v>16</v>
      </c>
      <c r="B1428" s="1" t="s">
        <v>7</v>
      </c>
      <c r="C1428" s="15">
        <v>2017</v>
      </c>
      <c r="D1428" s="7" t="s">
        <v>40</v>
      </c>
      <c r="E1428" s="5">
        <v>0</v>
      </c>
      <c r="F1428" s="5">
        <v>0</v>
      </c>
      <c r="G1428" s="5">
        <v>0</v>
      </c>
      <c r="H1428" s="5">
        <v>0</v>
      </c>
      <c r="I1428" s="5">
        <v>0</v>
      </c>
    </row>
    <row r="1429" spans="1:9" ht="39" x14ac:dyDescent="0.25">
      <c r="A1429" s="2" t="s">
        <v>16</v>
      </c>
      <c r="B1429" s="1" t="s">
        <v>7</v>
      </c>
      <c r="C1429" s="14">
        <v>2018</v>
      </c>
      <c r="D1429" s="7" t="s">
        <v>40</v>
      </c>
      <c r="E1429" s="3">
        <v>0</v>
      </c>
      <c r="F1429" s="3">
        <v>0</v>
      </c>
      <c r="G1429" s="3">
        <v>0</v>
      </c>
      <c r="H1429" s="3">
        <v>0</v>
      </c>
      <c r="I1429" s="3">
        <v>0</v>
      </c>
    </row>
    <row r="1430" spans="1:9" ht="26.25" x14ac:dyDescent="0.25">
      <c r="A1430" s="4" t="s">
        <v>17</v>
      </c>
      <c r="B1430" s="1" t="s">
        <v>7</v>
      </c>
      <c r="C1430" s="15">
        <v>2012</v>
      </c>
      <c r="D1430" s="7" t="s">
        <v>40</v>
      </c>
      <c r="E1430" s="5">
        <v>208.36</v>
      </c>
      <c r="F1430" s="5">
        <v>0.48</v>
      </c>
      <c r="G1430" s="5">
        <v>4.53</v>
      </c>
      <c r="H1430" s="5">
        <v>0.92</v>
      </c>
      <c r="I1430" s="5">
        <v>0.34</v>
      </c>
    </row>
    <row r="1431" spans="1:9" ht="26.25" x14ac:dyDescent="0.25">
      <c r="A1431" s="2" t="s">
        <v>17</v>
      </c>
      <c r="B1431" s="1" t="s">
        <v>7</v>
      </c>
      <c r="C1431" s="14">
        <v>2013</v>
      </c>
      <c r="D1431" s="7" t="s">
        <v>40</v>
      </c>
      <c r="E1431" s="3">
        <v>913</v>
      </c>
      <c r="F1431" s="3">
        <v>2.12</v>
      </c>
      <c r="G1431" s="3">
        <v>17.95</v>
      </c>
      <c r="H1431" s="3">
        <v>2.87</v>
      </c>
      <c r="I1431" s="3">
        <v>1.02</v>
      </c>
    </row>
    <row r="1432" spans="1:9" ht="26.25" x14ac:dyDescent="0.25">
      <c r="A1432" s="4" t="s">
        <v>17</v>
      </c>
      <c r="B1432" s="1" t="s">
        <v>7</v>
      </c>
      <c r="C1432" s="15">
        <v>2014</v>
      </c>
      <c r="D1432" s="7" t="s">
        <v>40</v>
      </c>
      <c r="E1432" s="5">
        <v>397.26</v>
      </c>
      <c r="F1432" s="5">
        <v>0.92</v>
      </c>
      <c r="G1432" s="5">
        <v>9.06</v>
      </c>
      <c r="H1432" s="5">
        <v>2.02</v>
      </c>
      <c r="I1432" s="5">
        <v>0.76</v>
      </c>
    </row>
    <row r="1433" spans="1:9" ht="26.25" x14ac:dyDescent="0.25">
      <c r="A1433" s="2" t="s">
        <v>17</v>
      </c>
      <c r="B1433" s="1" t="s">
        <v>7</v>
      </c>
      <c r="C1433" s="14">
        <v>2015</v>
      </c>
      <c r="D1433" s="7" t="s">
        <v>40</v>
      </c>
      <c r="E1433" s="3">
        <v>0</v>
      </c>
      <c r="F1433" s="3">
        <v>0</v>
      </c>
      <c r="G1433" s="3">
        <v>0</v>
      </c>
      <c r="H1433" s="3">
        <v>0</v>
      </c>
      <c r="I1433" s="3">
        <v>0</v>
      </c>
    </row>
    <row r="1434" spans="1:9" ht="26.25" x14ac:dyDescent="0.25">
      <c r="A1434" s="4" t="s">
        <v>17</v>
      </c>
      <c r="B1434" s="1" t="s">
        <v>7</v>
      </c>
      <c r="C1434" s="15">
        <v>2016</v>
      </c>
      <c r="D1434" s="7" t="s">
        <v>40</v>
      </c>
      <c r="E1434" s="5">
        <v>0</v>
      </c>
      <c r="F1434" s="5">
        <v>0</v>
      </c>
      <c r="G1434" s="5">
        <v>0</v>
      </c>
      <c r="H1434" s="5">
        <v>0</v>
      </c>
      <c r="I1434" s="5">
        <v>0</v>
      </c>
    </row>
    <row r="1435" spans="1:9" ht="26.25" x14ac:dyDescent="0.25">
      <c r="A1435" s="2" t="s">
        <v>17</v>
      </c>
      <c r="B1435" s="1" t="s">
        <v>7</v>
      </c>
      <c r="C1435" s="14">
        <v>2017</v>
      </c>
      <c r="D1435" s="7" t="s">
        <v>40</v>
      </c>
      <c r="E1435" s="3">
        <v>1291.05</v>
      </c>
      <c r="F1435" s="3">
        <v>2.98</v>
      </c>
      <c r="G1435" s="3">
        <v>31.16</v>
      </c>
      <c r="H1435" s="3">
        <v>7.7</v>
      </c>
      <c r="I1435" s="3">
        <v>2.91</v>
      </c>
    </row>
    <row r="1436" spans="1:9" ht="26.25" x14ac:dyDescent="0.25">
      <c r="A1436" s="4" t="s">
        <v>17</v>
      </c>
      <c r="B1436" s="1" t="s">
        <v>7</v>
      </c>
      <c r="C1436" s="15">
        <v>2018</v>
      </c>
      <c r="D1436" s="7" t="s">
        <v>40</v>
      </c>
      <c r="E1436" s="5">
        <v>1563.23</v>
      </c>
      <c r="F1436" s="5">
        <v>3.59</v>
      </c>
      <c r="G1436" s="5">
        <v>37.270000000000003</v>
      </c>
      <c r="H1436" s="5">
        <v>9.1300000000000008</v>
      </c>
      <c r="I1436" s="5">
        <v>3.44</v>
      </c>
    </row>
    <row r="1437" spans="1:9" ht="26.25" x14ac:dyDescent="0.25">
      <c r="A1437" s="2" t="s">
        <v>18</v>
      </c>
      <c r="B1437" s="1" t="s">
        <v>7</v>
      </c>
      <c r="C1437" s="14">
        <v>2012</v>
      </c>
      <c r="D1437" s="7" t="s">
        <v>40</v>
      </c>
      <c r="E1437" s="3">
        <v>0</v>
      </c>
      <c r="F1437" s="3">
        <v>0</v>
      </c>
      <c r="G1437" s="3">
        <v>0</v>
      </c>
      <c r="H1437" s="3">
        <v>0</v>
      </c>
      <c r="I1437" s="3">
        <v>0</v>
      </c>
    </row>
    <row r="1438" spans="1:9" ht="26.25" x14ac:dyDescent="0.25">
      <c r="A1438" s="4" t="s">
        <v>18</v>
      </c>
      <c r="B1438" s="1" t="s">
        <v>7</v>
      </c>
      <c r="C1438" s="15">
        <v>2013</v>
      </c>
      <c r="D1438" s="7" t="s">
        <v>40</v>
      </c>
      <c r="E1438" s="5">
        <v>0</v>
      </c>
      <c r="F1438" s="5">
        <v>0</v>
      </c>
      <c r="G1438" s="5">
        <v>0</v>
      </c>
      <c r="H1438" s="5">
        <v>0</v>
      </c>
      <c r="I1438" s="5">
        <v>0</v>
      </c>
    </row>
    <row r="1439" spans="1:9" ht="26.25" x14ac:dyDescent="0.25">
      <c r="A1439" s="2" t="s">
        <v>18</v>
      </c>
      <c r="B1439" s="1" t="s">
        <v>7</v>
      </c>
      <c r="C1439" s="14">
        <v>2014</v>
      </c>
      <c r="D1439" s="7" t="s">
        <v>40</v>
      </c>
      <c r="E1439" s="3">
        <v>0</v>
      </c>
      <c r="F1439" s="3">
        <v>0</v>
      </c>
      <c r="G1439" s="3">
        <v>0</v>
      </c>
      <c r="H1439" s="3">
        <v>0</v>
      </c>
      <c r="I1439" s="3">
        <v>0</v>
      </c>
    </row>
    <row r="1440" spans="1:9" ht="26.25" x14ac:dyDescent="0.25">
      <c r="A1440" s="4" t="s">
        <v>18</v>
      </c>
      <c r="B1440" s="1" t="s">
        <v>7</v>
      </c>
      <c r="C1440" s="15">
        <v>2015</v>
      </c>
      <c r="D1440" s="7" t="s">
        <v>40</v>
      </c>
      <c r="E1440" s="5">
        <v>0</v>
      </c>
      <c r="F1440" s="5">
        <v>0</v>
      </c>
      <c r="G1440" s="5">
        <v>0</v>
      </c>
      <c r="H1440" s="5">
        <v>0</v>
      </c>
      <c r="I1440" s="5">
        <v>0</v>
      </c>
    </row>
    <row r="1441" spans="1:9" ht="26.25" x14ac:dyDescent="0.25">
      <c r="A1441" s="2" t="s">
        <v>18</v>
      </c>
      <c r="B1441" s="1" t="s">
        <v>7</v>
      </c>
      <c r="C1441" s="14">
        <v>2016</v>
      </c>
      <c r="D1441" s="7" t="s">
        <v>40</v>
      </c>
      <c r="E1441" s="3">
        <v>0</v>
      </c>
      <c r="F1441" s="3">
        <v>0</v>
      </c>
      <c r="G1441" s="3">
        <v>0</v>
      </c>
      <c r="H1441" s="3">
        <v>0</v>
      </c>
      <c r="I1441" s="3">
        <v>0</v>
      </c>
    </row>
    <row r="1442" spans="1:9" ht="26.25" x14ac:dyDescent="0.25">
      <c r="A1442" s="4" t="s">
        <v>18</v>
      </c>
      <c r="B1442" s="1" t="s">
        <v>7</v>
      </c>
      <c r="C1442" s="15">
        <v>2017</v>
      </c>
      <c r="D1442" s="7" t="s">
        <v>40</v>
      </c>
      <c r="E1442" s="5">
        <v>0</v>
      </c>
      <c r="F1442" s="5">
        <v>0</v>
      </c>
      <c r="G1442" s="5">
        <v>0</v>
      </c>
      <c r="H1442" s="5">
        <v>0</v>
      </c>
      <c r="I1442" s="5">
        <v>0</v>
      </c>
    </row>
    <row r="1443" spans="1:9" ht="26.25" x14ac:dyDescent="0.25">
      <c r="A1443" s="2" t="s">
        <v>18</v>
      </c>
      <c r="B1443" s="1" t="s">
        <v>7</v>
      </c>
      <c r="C1443" s="14">
        <v>2018</v>
      </c>
      <c r="D1443" s="7" t="s">
        <v>40</v>
      </c>
      <c r="E1443" s="3">
        <v>0</v>
      </c>
      <c r="F1443" s="3">
        <v>0</v>
      </c>
      <c r="G1443" s="3">
        <v>0</v>
      </c>
      <c r="H1443" s="3">
        <v>0</v>
      </c>
      <c r="I1443" s="3">
        <v>0</v>
      </c>
    </row>
    <row r="1444" spans="1:9" ht="26.25" x14ac:dyDescent="0.25">
      <c r="A1444" s="4" t="s">
        <v>19</v>
      </c>
      <c r="B1444" s="1" t="s">
        <v>7</v>
      </c>
      <c r="C1444" s="15">
        <v>2012</v>
      </c>
      <c r="D1444" s="7" t="s">
        <v>40</v>
      </c>
      <c r="E1444" s="5">
        <v>214.4</v>
      </c>
      <c r="F1444" s="5">
        <v>0.5</v>
      </c>
      <c r="G1444" s="5">
        <v>4.4800000000000004</v>
      </c>
      <c r="H1444" s="5">
        <v>0.84</v>
      </c>
      <c r="I1444" s="5">
        <v>0.31</v>
      </c>
    </row>
    <row r="1445" spans="1:9" ht="26.25" x14ac:dyDescent="0.25">
      <c r="A1445" s="2" t="s">
        <v>19</v>
      </c>
      <c r="B1445" s="1" t="s">
        <v>7</v>
      </c>
      <c r="C1445" s="14">
        <v>2013</v>
      </c>
      <c r="D1445" s="7" t="s">
        <v>40</v>
      </c>
      <c r="E1445" s="3">
        <v>0</v>
      </c>
      <c r="F1445" s="3">
        <v>0</v>
      </c>
      <c r="G1445" s="3">
        <v>0</v>
      </c>
      <c r="H1445" s="3">
        <v>0</v>
      </c>
      <c r="I1445" s="3">
        <v>0</v>
      </c>
    </row>
    <row r="1446" spans="1:9" ht="26.25" x14ac:dyDescent="0.25">
      <c r="A1446" s="4" t="s">
        <v>19</v>
      </c>
      <c r="B1446" s="1" t="s">
        <v>7</v>
      </c>
      <c r="C1446" s="15">
        <v>2014</v>
      </c>
      <c r="D1446" s="7" t="s">
        <v>40</v>
      </c>
      <c r="E1446" s="5">
        <v>0</v>
      </c>
      <c r="F1446" s="5">
        <v>0</v>
      </c>
      <c r="G1446" s="5">
        <v>0</v>
      </c>
      <c r="H1446" s="5">
        <v>0</v>
      </c>
      <c r="I1446" s="5">
        <v>0</v>
      </c>
    </row>
    <row r="1447" spans="1:9" ht="26.25" x14ac:dyDescent="0.25">
      <c r="A1447" s="2" t="s">
        <v>19</v>
      </c>
      <c r="B1447" s="1" t="s">
        <v>7</v>
      </c>
      <c r="C1447" s="14">
        <v>2015</v>
      </c>
      <c r="D1447" s="7" t="s">
        <v>40</v>
      </c>
      <c r="E1447" s="3">
        <v>0</v>
      </c>
      <c r="F1447" s="3">
        <v>0</v>
      </c>
      <c r="G1447" s="3">
        <v>0</v>
      </c>
      <c r="H1447" s="3">
        <v>0</v>
      </c>
      <c r="I1447" s="3">
        <v>0</v>
      </c>
    </row>
    <row r="1448" spans="1:9" ht="26.25" x14ac:dyDescent="0.25">
      <c r="A1448" s="4" t="s">
        <v>19</v>
      </c>
      <c r="B1448" s="1" t="s">
        <v>7</v>
      </c>
      <c r="C1448" s="15">
        <v>2016</v>
      </c>
      <c r="D1448" s="7" t="s">
        <v>40</v>
      </c>
      <c r="E1448" s="5">
        <v>232.68</v>
      </c>
      <c r="F1448" s="5">
        <v>0.54</v>
      </c>
      <c r="G1448" s="5">
        <v>5.71</v>
      </c>
      <c r="H1448" s="5">
        <v>1.43</v>
      </c>
      <c r="I1448" s="5">
        <v>0.54</v>
      </c>
    </row>
    <row r="1449" spans="1:9" ht="26.25" x14ac:dyDescent="0.25">
      <c r="A1449" s="2" t="s">
        <v>19</v>
      </c>
      <c r="B1449" s="1" t="s">
        <v>7</v>
      </c>
      <c r="C1449" s="14">
        <v>2017</v>
      </c>
      <c r="D1449" s="7" t="s">
        <v>40</v>
      </c>
      <c r="E1449" s="3">
        <v>183.83</v>
      </c>
      <c r="F1449" s="3">
        <v>0.43</v>
      </c>
      <c r="G1449" s="3">
        <v>4.46</v>
      </c>
      <c r="H1449" s="3">
        <v>1.1000000000000001</v>
      </c>
      <c r="I1449" s="3">
        <v>0.42</v>
      </c>
    </row>
    <row r="1450" spans="1:9" ht="26.25" x14ac:dyDescent="0.25">
      <c r="A1450" s="4" t="s">
        <v>19</v>
      </c>
      <c r="B1450" s="1" t="s">
        <v>7</v>
      </c>
      <c r="C1450" s="15">
        <v>2018</v>
      </c>
      <c r="D1450" s="7" t="s">
        <v>40</v>
      </c>
      <c r="E1450" s="5">
        <v>95.65</v>
      </c>
      <c r="F1450" s="5">
        <v>0.21</v>
      </c>
      <c r="G1450" s="5">
        <v>2.08</v>
      </c>
      <c r="H1450" s="5">
        <v>0.49</v>
      </c>
      <c r="I1450" s="5">
        <v>0.18</v>
      </c>
    </row>
    <row r="1451" spans="1:9" ht="26.25" x14ac:dyDescent="0.25">
      <c r="A1451" s="2" t="s">
        <v>20</v>
      </c>
      <c r="B1451" s="1" t="s">
        <v>7</v>
      </c>
      <c r="C1451" s="14">
        <v>2012</v>
      </c>
      <c r="D1451" s="7" t="s">
        <v>40</v>
      </c>
      <c r="E1451" s="3">
        <v>0</v>
      </c>
      <c r="F1451" s="3">
        <v>0</v>
      </c>
      <c r="G1451" s="3">
        <v>0</v>
      </c>
      <c r="H1451" s="3">
        <v>0</v>
      </c>
      <c r="I1451" s="3">
        <v>0</v>
      </c>
    </row>
    <row r="1452" spans="1:9" ht="26.25" x14ac:dyDescent="0.25">
      <c r="A1452" s="4" t="s">
        <v>20</v>
      </c>
      <c r="B1452" s="1" t="s">
        <v>7</v>
      </c>
      <c r="C1452" s="15">
        <v>2013</v>
      </c>
      <c r="D1452" s="7" t="s">
        <v>40</v>
      </c>
      <c r="E1452" s="5">
        <v>0</v>
      </c>
      <c r="F1452" s="5">
        <v>0</v>
      </c>
      <c r="G1452" s="5">
        <v>0</v>
      </c>
      <c r="H1452" s="5">
        <v>0</v>
      </c>
      <c r="I1452" s="5">
        <v>0</v>
      </c>
    </row>
    <row r="1453" spans="1:9" ht="26.25" x14ac:dyDescent="0.25">
      <c r="A1453" s="2" t="s">
        <v>20</v>
      </c>
      <c r="B1453" s="1" t="s">
        <v>7</v>
      </c>
      <c r="C1453" s="14">
        <v>2014</v>
      </c>
      <c r="D1453" s="7" t="s">
        <v>40</v>
      </c>
      <c r="E1453" s="3">
        <v>0</v>
      </c>
      <c r="F1453" s="3">
        <v>0</v>
      </c>
      <c r="G1453" s="3">
        <v>0</v>
      </c>
      <c r="H1453" s="3">
        <v>0</v>
      </c>
      <c r="I1453" s="3">
        <v>0</v>
      </c>
    </row>
    <row r="1454" spans="1:9" ht="26.25" x14ac:dyDescent="0.25">
      <c r="A1454" s="4" t="s">
        <v>20</v>
      </c>
      <c r="B1454" s="1" t="s">
        <v>7</v>
      </c>
      <c r="C1454" s="15">
        <v>2015</v>
      </c>
      <c r="D1454" s="7" t="s">
        <v>40</v>
      </c>
      <c r="E1454" s="5">
        <v>0</v>
      </c>
      <c r="F1454" s="5">
        <v>0</v>
      </c>
      <c r="G1454" s="5">
        <v>0</v>
      </c>
      <c r="H1454" s="5">
        <v>0</v>
      </c>
      <c r="I1454" s="5">
        <v>0</v>
      </c>
    </row>
    <row r="1455" spans="1:9" ht="26.25" x14ac:dyDescent="0.25">
      <c r="A1455" s="2" t="s">
        <v>20</v>
      </c>
      <c r="B1455" s="1" t="s">
        <v>7</v>
      </c>
      <c r="C1455" s="14">
        <v>2016</v>
      </c>
      <c r="D1455" s="7" t="s">
        <v>40</v>
      </c>
      <c r="E1455" s="3">
        <v>0</v>
      </c>
      <c r="F1455" s="3">
        <v>0</v>
      </c>
      <c r="G1455" s="3">
        <v>0</v>
      </c>
      <c r="H1455" s="3">
        <v>0</v>
      </c>
      <c r="I1455" s="3">
        <v>0</v>
      </c>
    </row>
    <row r="1456" spans="1:9" ht="26.25" x14ac:dyDescent="0.25">
      <c r="A1456" s="4" t="s">
        <v>20</v>
      </c>
      <c r="B1456" s="1" t="s">
        <v>7</v>
      </c>
      <c r="C1456" s="15">
        <v>2017</v>
      </c>
      <c r="D1456" s="7" t="s">
        <v>40</v>
      </c>
      <c r="E1456" s="5">
        <v>0</v>
      </c>
      <c r="F1456" s="5">
        <v>0</v>
      </c>
      <c r="G1456" s="5">
        <v>0</v>
      </c>
      <c r="H1456" s="5">
        <v>0</v>
      </c>
      <c r="I1456" s="5">
        <v>0</v>
      </c>
    </row>
    <row r="1457" spans="1:9" ht="26.25" x14ac:dyDescent="0.25">
      <c r="A1457" s="2" t="s">
        <v>20</v>
      </c>
      <c r="B1457" s="1" t="s">
        <v>7</v>
      </c>
      <c r="C1457" s="14">
        <v>2018</v>
      </c>
      <c r="D1457" s="7" t="s">
        <v>40</v>
      </c>
      <c r="E1457" s="3">
        <v>0</v>
      </c>
      <c r="F1457" s="3">
        <v>0</v>
      </c>
      <c r="G1457" s="3">
        <v>0</v>
      </c>
      <c r="H1457" s="3">
        <v>0</v>
      </c>
      <c r="I1457" s="3">
        <v>0</v>
      </c>
    </row>
    <row r="1458" spans="1:9" ht="26.25" x14ac:dyDescent="0.25">
      <c r="A1458" s="4" t="s">
        <v>21</v>
      </c>
      <c r="B1458" s="1" t="s">
        <v>7</v>
      </c>
      <c r="C1458" s="15">
        <v>2012</v>
      </c>
      <c r="D1458" s="7" t="s">
        <v>40</v>
      </c>
      <c r="E1458" s="5">
        <v>0</v>
      </c>
      <c r="F1458" s="5">
        <v>0</v>
      </c>
      <c r="G1458" s="5">
        <v>0</v>
      </c>
      <c r="H1458" s="5">
        <v>0</v>
      </c>
      <c r="I1458" s="5">
        <v>0</v>
      </c>
    </row>
    <row r="1459" spans="1:9" ht="26.25" x14ac:dyDescent="0.25">
      <c r="A1459" s="2" t="s">
        <v>21</v>
      </c>
      <c r="B1459" s="1" t="s">
        <v>7</v>
      </c>
      <c r="C1459" s="14">
        <v>2013</v>
      </c>
      <c r="D1459" s="7" t="s">
        <v>40</v>
      </c>
      <c r="E1459" s="3">
        <v>0</v>
      </c>
      <c r="F1459" s="3">
        <v>0</v>
      </c>
      <c r="G1459" s="3">
        <v>0</v>
      </c>
      <c r="H1459" s="3">
        <v>0</v>
      </c>
      <c r="I1459" s="3">
        <v>0</v>
      </c>
    </row>
    <row r="1460" spans="1:9" ht="26.25" x14ac:dyDescent="0.25">
      <c r="A1460" s="4" t="s">
        <v>21</v>
      </c>
      <c r="B1460" s="1" t="s">
        <v>7</v>
      </c>
      <c r="C1460" s="15">
        <v>2014</v>
      </c>
      <c r="D1460" s="7" t="s">
        <v>40</v>
      </c>
      <c r="E1460" s="5">
        <v>0</v>
      </c>
      <c r="F1460" s="5">
        <v>0</v>
      </c>
      <c r="G1460" s="5">
        <v>0</v>
      </c>
      <c r="H1460" s="5">
        <v>0</v>
      </c>
      <c r="I1460" s="5">
        <v>0</v>
      </c>
    </row>
    <row r="1461" spans="1:9" ht="26.25" x14ac:dyDescent="0.25">
      <c r="A1461" s="2" t="s">
        <v>21</v>
      </c>
      <c r="B1461" s="1" t="s">
        <v>7</v>
      </c>
      <c r="C1461" s="14">
        <v>2015</v>
      </c>
      <c r="D1461" s="7" t="s">
        <v>40</v>
      </c>
      <c r="E1461" s="3">
        <v>0</v>
      </c>
      <c r="F1461" s="3">
        <v>0</v>
      </c>
      <c r="G1461" s="3">
        <v>0</v>
      </c>
      <c r="H1461" s="3">
        <v>0</v>
      </c>
      <c r="I1461" s="3">
        <v>0</v>
      </c>
    </row>
    <row r="1462" spans="1:9" ht="26.25" x14ac:dyDescent="0.25">
      <c r="A1462" s="4" t="s">
        <v>21</v>
      </c>
      <c r="B1462" s="1" t="s">
        <v>7</v>
      </c>
      <c r="C1462" s="15">
        <v>2016</v>
      </c>
      <c r="D1462" s="7" t="s">
        <v>40</v>
      </c>
      <c r="E1462" s="5">
        <v>0</v>
      </c>
      <c r="F1462" s="5">
        <v>0</v>
      </c>
      <c r="G1462" s="5">
        <v>0</v>
      </c>
      <c r="H1462" s="5">
        <v>0</v>
      </c>
      <c r="I1462" s="5">
        <v>0</v>
      </c>
    </row>
    <row r="1463" spans="1:9" ht="26.25" x14ac:dyDescent="0.25">
      <c r="A1463" s="2" t="s">
        <v>21</v>
      </c>
      <c r="B1463" s="1" t="s">
        <v>7</v>
      </c>
      <c r="C1463" s="14">
        <v>2017</v>
      </c>
      <c r="D1463" s="7" t="s">
        <v>40</v>
      </c>
      <c r="E1463" s="3">
        <v>0</v>
      </c>
      <c r="F1463" s="3">
        <v>0</v>
      </c>
      <c r="G1463" s="3">
        <v>0</v>
      </c>
      <c r="H1463" s="3">
        <v>0</v>
      </c>
      <c r="I1463" s="3">
        <v>0</v>
      </c>
    </row>
    <row r="1464" spans="1:9" ht="26.25" x14ac:dyDescent="0.25">
      <c r="A1464" s="4" t="s">
        <v>21</v>
      </c>
      <c r="B1464" s="1" t="s">
        <v>7</v>
      </c>
      <c r="C1464" s="15">
        <v>2018</v>
      </c>
      <c r="D1464" s="7" t="s">
        <v>40</v>
      </c>
      <c r="E1464" s="5">
        <v>0</v>
      </c>
      <c r="F1464" s="5">
        <v>0</v>
      </c>
      <c r="G1464" s="5">
        <v>0</v>
      </c>
      <c r="H1464" s="5">
        <v>0</v>
      </c>
      <c r="I1464" s="5">
        <v>0</v>
      </c>
    </row>
    <row r="1465" spans="1:9" x14ac:dyDescent="0.25">
      <c r="A1465" s="2" t="s">
        <v>22</v>
      </c>
      <c r="B1465" s="1" t="s">
        <v>7</v>
      </c>
      <c r="C1465" s="14">
        <v>2012</v>
      </c>
      <c r="D1465" s="7" t="s">
        <v>40</v>
      </c>
      <c r="E1465" s="3">
        <v>12030.01</v>
      </c>
      <c r="F1465" s="3">
        <v>27.86</v>
      </c>
      <c r="G1465" s="3">
        <v>283.10000000000002</v>
      </c>
      <c r="H1465" s="3">
        <v>66.599999999999994</v>
      </c>
      <c r="I1465" s="3">
        <v>25.09</v>
      </c>
    </row>
    <row r="1466" spans="1:9" x14ac:dyDescent="0.25">
      <c r="A1466" s="4" t="s">
        <v>22</v>
      </c>
      <c r="B1466" s="1" t="s">
        <v>7</v>
      </c>
      <c r="C1466" s="15">
        <v>2013</v>
      </c>
      <c r="D1466" s="7" t="s">
        <v>40</v>
      </c>
      <c r="E1466" s="5">
        <v>17891.939999999999</v>
      </c>
      <c r="F1466" s="5">
        <v>41.43</v>
      </c>
      <c r="G1466" s="5">
        <v>422.32</v>
      </c>
      <c r="H1466" s="5">
        <v>99.84</v>
      </c>
      <c r="I1466" s="5">
        <v>37.64</v>
      </c>
    </row>
    <row r="1467" spans="1:9" x14ac:dyDescent="0.25">
      <c r="A1467" s="2" t="s">
        <v>22</v>
      </c>
      <c r="B1467" s="1" t="s">
        <v>7</v>
      </c>
      <c r="C1467" s="14">
        <v>2014</v>
      </c>
      <c r="D1467" s="7" t="s">
        <v>40</v>
      </c>
      <c r="E1467" s="3">
        <v>12595.2</v>
      </c>
      <c r="F1467" s="3">
        <v>29.16</v>
      </c>
      <c r="G1467" s="3">
        <v>297</v>
      </c>
      <c r="H1467" s="3">
        <v>70.099999999999994</v>
      </c>
      <c r="I1467" s="3">
        <v>26.42</v>
      </c>
    </row>
    <row r="1468" spans="1:9" x14ac:dyDescent="0.25">
      <c r="A1468" s="4" t="s">
        <v>22</v>
      </c>
      <c r="B1468" s="1" t="s">
        <v>7</v>
      </c>
      <c r="C1468" s="15">
        <v>2015</v>
      </c>
      <c r="D1468" s="7" t="s">
        <v>40</v>
      </c>
      <c r="E1468" s="5">
        <v>26549.47</v>
      </c>
      <c r="F1468" s="5">
        <v>61.47</v>
      </c>
      <c r="G1468" s="5">
        <v>629.66999999999996</v>
      </c>
      <c r="H1468" s="5">
        <v>150.01</v>
      </c>
      <c r="I1468" s="5">
        <v>56.6</v>
      </c>
    </row>
    <row r="1469" spans="1:9" x14ac:dyDescent="0.25">
      <c r="A1469" s="2" t="s">
        <v>22</v>
      </c>
      <c r="B1469" s="1" t="s">
        <v>7</v>
      </c>
      <c r="C1469" s="14">
        <v>2016</v>
      </c>
      <c r="D1469" s="7" t="s">
        <v>40</v>
      </c>
      <c r="E1469" s="3">
        <v>25862.51</v>
      </c>
      <c r="F1469" s="3">
        <v>58.81</v>
      </c>
      <c r="G1469" s="3">
        <v>598.79999999999995</v>
      </c>
      <c r="H1469" s="3">
        <v>145</v>
      </c>
      <c r="I1469" s="3">
        <v>54.19</v>
      </c>
    </row>
    <row r="1470" spans="1:9" x14ac:dyDescent="0.25">
      <c r="A1470" s="4" t="s">
        <v>22</v>
      </c>
      <c r="B1470" s="1" t="s">
        <v>7</v>
      </c>
      <c r="C1470" s="15">
        <v>2017</v>
      </c>
      <c r="D1470" s="7" t="s">
        <v>40</v>
      </c>
      <c r="E1470" s="5">
        <v>36323.49</v>
      </c>
      <c r="F1470" s="5">
        <v>82.7</v>
      </c>
      <c r="G1470" s="5">
        <v>832.45</v>
      </c>
      <c r="H1470" s="5">
        <v>197.83</v>
      </c>
      <c r="I1470" s="5">
        <v>73.790000000000006</v>
      </c>
    </row>
    <row r="1471" spans="1:9" x14ac:dyDescent="0.25">
      <c r="A1471" s="2" t="s">
        <v>22</v>
      </c>
      <c r="B1471" s="1" t="s">
        <v>7</v>
      </c>
      <c r="C1471" s="14">
        <v>2018</v>
      </c>
      <c r="D1471" s="7" t="s">
        <v>40</v>
      </c>
      <c r="E1471" s="3">
        <v>27935.78</v>
      </c>
      <c r="F1471" s="3">
        <v>63.35</v>
      </c>
      <c r="G1471" s="3">
        <v>631.72</v>
      </c>
      <c r="H1471" s="3">
        <v>148.83000000000001</v>
      </c>
      <c r="I1471" s="3">
        <v>55.29</v>
      </c>
    </row>
    <row r="1472" spans="1:9" ht="26.25" x14ac:dyDescent="0.25">
      <c r="A1472" s="2" t="s">
        <v>8</v>
      </c>
      <c r="B1472" s="1" t="s">
        <v>1</v>
      </c>
      <c r="C1472" s="14">
        <v>2012</v>
      </c>
      <c r="D1472" s="7" t="s">
        <v>41</v>
      </c>
      <c r="E1472" s="3">
        <v>89.11</v>
      </c>
      <c r="F1472" s="3">
        <v>0.21</v>
      </c>
      <c r="G1472" s="3">
        <v>1.24</v>
      </c>
      <c r="H1472" s="3">
        <v>0.05</v>
      </c>
      <c r="I1472" s="3">
        <v>0.03</v>
      </c>
    </row>
    <row r="1473" spans="1:9" ht="26.25" x14ac:dyDescent="0.25">
      <c r="A1473" s="4" t="s">
        <v>8</v>
      </c>
      <c r="B1473" s="1" t="s">
        <v>1</v>
      </c>
      <c r="C1473" s="15">
        <v>2013</v>
      </c>
      <c r="D1473" s="7" t="s">
        <v>41</v>
      </c>
      <c r="E1473" s="5">
        <v>66.430000000000007</v>
      </c>
      <c r="F1473" s="5">
        <v>0.16</v>
      </c>
      <c r="G1473" s="5">
        <v>0.92</v>
      </c>
      <c r="H1473" s="5">
        <v>0.04</v>
      </c>
      <c r="I1473" s="5">
        <v>0.03</v>
      </c>
    </row>
    <row r="1474" spans="1:9" ht="26.25" x14ac:dyDescent="0.25">
      <c r="A1474" s="2" t="s">
        <v>8</v>
      </c>
      <c r="B1474" s="1" t="s">
        <v>1</v>
      </c>
      <c r="C1474" s="14">
        <v>2014</v>
      </c>
      <c r="D1474" s="7" t="s">
        <v>41</v>
      </c>
      <c r="E1474" s="3">
        <v>7.65</v>
      </c>
      <c r="F1474" s="3">
        <v>0.02</v>
      </c>
      <c r="G1474" s="3">
        <v>0.11</v>
      </c>
      <c r="H1474" s="3">
        <v>0</v>
      </c>
      <c r="I1474" s="3">
        <v>0</v>
      </c>
    </row>
    <row r="1475" spans="1:9" ht="26.25" x14ac:dyDescent="0.25">
      <c r="A1475" s="4" t="s">
        <v>8</v>
      </c>
      <c r="B1475" s="1" t="s">
        <v>1</v>
      </c>
      <c r="C1475" s="15">
        <v>2015</v>
      </c>
      <c r="D1475" s="7" t="s">
        <v>41</v>
      </c>
      <c r="E1475" s="5">
        <v>30.27</v>
      </c>
      <c r="F1475" s="5">
        <v>7.0000000000000007E-2</v>
      </c>
      <c r="G1475" s="5">
        <v>0.42</v>
      </c>
      <c r="H1475" s="5">
        <v>0.02</v>
      </c>
      <c r="I1475" s="5">
        <v>0.01</v>
      </c>
    </row>
    <row r="1476" spans="1:9" ht="26.25" x14ac:dyDescent="0.25">
      <c r="A1476" s="2" t="s">
        <v>8</v>
      </c>
      <c r="B1476" s="1" t="s">
        <v>1</v>
      </c>
      <c r="C1476" s="14">
        <v>2016</v>
      </c>
      <c r="D1476" s="7" t="s">
        <v>41</v>
      </c>
      <c r="E1476" s="3">
        <v>51.04</v>
      </c>
      <c r="F1476" s="3">
        <v>0.12</v>
      </c>
      <c r="G1476" s="3">
        <v>0.71</v>
      </c>
      <c r="H1476" s="3">
        <v>0.03</v>
      </c>
      <c r="I1476" s="3">
        <v>0.02</v>
      </c>
    </row>
    <row r="1477" spans="1:9" ht="26.25" x14ac:dyDescent="0.25">
      <c r="A1477" s="4" t="s">
        <v>8</v>
      </c>
      <c r="B1477" s="1" t="s">
        <v>1</v>
      </c>
      <c r="C1477" s="15">
        <v>2017</v>
      </c>
      <c r="D1477" s="7" t="s">
        <v>41</v>
      </c>
      <c r="E1477" s="5">
        <v>692.26</v>
      </c>
      <c r="F1477" s="5">
        <v>1.62</v>
      </c>
      <c r="G1477" s="5">
        <v>9.61</v>
      </c>
      <c r="H1477" s="5">
        <v>0.39</v>
      </c>
      <c r="I1477" s="5">
        <v>0.26</v>
      </c>
    </row>
    <row r="1478" spans="1:9" ht="26.25" x14ac:dyDescent="0.25">
      <c r="A1478" s="2" t="s">
        <v>8</v>
      </c>
      <c r="B1478" s="1" t="s">
        <v>1</v>
      </c>
      <c r="C1478" s="14">
        <v>2018</v>
      </c>
      <c r="D1478" s="7" t="s">
        <v>41</v>
      </c>
      <c r="E1478" s="3">
        <v>1078.1500000000001</v>
      </c>
      <c r="F1478" s="3">
        <v>2.52</v>
      </c>
      <c r="G1478" s="3">
        <v>14.96</v>
      </c>
      <c r="H1478" s="3">
        <v>0.61</v>
      </c>
      <c r="I1478" s="3">
        <v>0.41</v>
      </c>
    </row>
    <row r="1479" spans="1:9" x14ac:dyDescent="0.25">
      <c r="A1479" s="4" t="s">
        <v>9</v>
      </c>
      <c r="B1479" s="1" t="s">
        <v>1</v>
      </c>
      <c r="C1479" s="15">
        <v>2012</v>
      </c>
      <c r="D1479" s="7" t="s">
        <v>41</v>
      </c>
      <c r="E1479" s="5">
        <v>0</v>
      </c>
      <c r="F1479" s="5">
        <v>0</v>
      </c>
      <c r="G1479" s="5">
        <v>0</v>
      </c>
      <c r="H1479" s="5">
        <v>0</v>
      </c>
      <c r="I1479" s="5">
        <v>0</v>
      </c>
    </row>
    <row r="1480" spans="1:9" x14ac:dyDescent="0.25">
      <c r="A1480" s="2" t="s">
        <v>9</v>
      </c>
      <c r="B1480" s="1" t="s">
        <v>1</v>
      </c>
      <c r="C1480" s="14">
        <v>2013</v>
      </c>
      <c r="D1480" s="7" t="s">
        <v>41</v>
      </c>
      <c r="E1480" s="3">
        <v>0</v>
      </c>
      <c r="F1480" s="3">
        <v>0</v>
      </c>
      <c r="G1480" s="3">
        <v>0</v>
      </c>
      <c r="H1480" s="3">
        <v>0</v>
      </c>
      <c r="I1480" s="3">
        <v>0</v>
      </c>
    </row>
    <row r="1481" spans="1:9" x14ac:dyDescent="0.25">
      <c r="A1481" s="4" t="s">
        <v>9</v>
      </c>
      <c r="B1481" s="1" t="s">
        <v>1</v>
      </c>
      <c r="C1481" s="15">
        <v>2014</v>
      </c>
      <c r="D1481" s="7" t="s">
        <v>41</v>
      </c>
      <c r="E1481" s="5">
        <v>0</v>
      </c>
      <c r="F1481" s="5">
        <v>0</v>
      </c>
      <c r="G1481" s="5">
        <v>0</v>
      </c>
      <c r="H1481" s="5">
        <v>0</v>
      </c>
      <c r="I1481" s="5">
        <v>0</v>
      </c>
    </row>
    <row r="1482" spans="1:9" x14ac:dyDescent="0.25">
      <c r="A1482" s="2" t="s">
        <v>9</v>
      </c>
      <c r="B1482" s="1" t="s">
        <v>1</v>
      </c>
      <c r="C1482" s="14">
        <v>2015</v>
      </c>
      <c r="D1482" s="7" t="s">
        <v>41</v>
      </c>
      <c r="E1482" s="3">
        <v>0</v>
      </c>
      <c r="F1482" s="3">
        <v>0</v>
      </c>
      <c r="G1482" s="3">
        <v>0</v>
      </c>
      <c r="H1482" s="3">
        <v>0</v>
      </c>
      <c r="I1482" s="3">
        <v>0</v>
      </c>
    </row>
    <row r="1483" spans="1:9" x14ac:dyDescent="0.25">
      <c r="A1483" s="4" t="s">
        <v>9</v>
      </c>
      <c r="B1483" s="1" t="s">
        <v>1</v>
      </c>
      <c r="C1483" s="15">
        <v>2016</v>
      </c>
      <c r="D1483" s="7" t="s">
        <v>41</v>
      </c>
      <c r="E1483" s="5">
        <v>0</v>
      </c>
      <c r="F1483" s="5">
        <v>0</v>
      </c>
      <c r="G1483" s="5">
        <v>0</v>
      </c>
      <c r="H1483" s="5">
        <v>0</v>
      </c>
      <c r="I1483" s="5">
        <v>0</v>
      </c>
    </row>
    <row r="1484" spans="1:9" x14ac:dyDescent="0.25">
      <c r="A1484" s="2" t="s">
        <v>9</v>
      </c>
      <c r="B1484" s="1" t="s">
        <v>1</v>
      </c>
      <c r="C1484" s="14">
        <v>2017</v>
      </c>
      <c r="D1484" s="7" t="s">
        <v>41</v>
      </c>
      <c r="E1484" s="3">
        <v>0</v>
      </c>
      <c r="F1484" s="3">
        <v>0</v>
      </c>
      <c r="G1484" s="3">
        <v>0</v>
      </c>
      <c r="H1484" s="3">
        <v>0</v>
      </c>
      <c r="I1484" s="3">
        <v>0</v>
      </c>
    </row>
    <row r="1485" spans="1:9" x14ac:dyDescent="0.25">
      <c r="A1485" s="4" t="s">
        <v>9</v>
      </c>
      <c r="B1485" s="1" t="s">
        <v>1</v>
      </c>
      <c r="C1485" s="15">
        <v>2018</v>
      </c>
      <c r="D1485" s="7" t="s">
        <v>41</v>
      </c>
      <c r="E1485" s="5">
        <v>0</v>
      </c>
      <c r="F1485" s="5">
        <v>0</v>
      </c>
      <c r="G1485" s="5">
        <v>0</v>
      </c>
      <c r="H1485" s="5">
        <v>0</v>
      </c>
      <c r="I1485" s="5">
        <v>0</v>
      </c>
    </row>
    <row r="1486" spans="1:9" x14ac:dyDescent="0.25">
      <c r="A1486" s="2" t="s">
        <v>10</v>
      </c>
      <c r="B1486" s="1" t="s">
        <v>1</v>
      </c>
      <c r="C1486" s="14">
        <v>2012</v>
      </c>
      <c r="D1486" s="7" t="s">
        <v>41</v>
      </c>
      <c r="E1486" s="3">
        <v>1173.26</v>
      </c>
      <c r="F1486" s="3">
        <v>2.74</v>
      </c>
      <c r="G1486" s="3">
        <v>16.28</v>
      </c>
      <c r="H1486" s="3">
        <v>0.67</v>
      </c>
      <c r="I1486" s="3">
        <v>0.44</v>
      </c>
    </row>
    <row r="1487" spans="1:9" x14ac:dyDescent="0.25">
      <c r="A1487" s="4" t="s">
        <v>10</v>
      </c>
      <c r="B1487" s="1" t="s">
        <v>1</v>
      </c>
      <c r="C1487" s="15">
        <v>2013</v>
      </c>
      <c r="D1487" s="7" t="s">
        <v>41</v>
      </c>
      <c r="E1487" s="5">
        <v>468.05</v>
      </c>
      <c r="F1487" s="5">
        <v>1.0900000000000001</v>
      </c>
      <c r="G1487" s="5">
        <v>6.5</v>
      </c>
      <c r="H1487" s="5">
        <v>0.27</v>
      </c>
      <c r="I1487" s="5">
        <v>0.18</v>
      </c>
    </row>
    <row r="1488" spans="1:9" x14ac:dyDescent="0.25">
      <c r="A1488" s="2" t="s">
        <v>10</v>
      </c>
      <c r="B1488" s="1" t="s">
        <v>1</v>
      </c>
      <c r="C1488" s="14">
        <v>2014</v>
      </c>
      <c r="D1488" s="7" t="s">
        <v>41</v>
      </c>
      <c r="E1488" s="3">
        <v>20.66</v>
      </c>
      <c r="F1488" s="3">
        <v>0.05</v>
      </c>
      <c r="G1488" s="3">
        <v>0.28999999999999998</v>
      </c>
      <c r="H1488" s="3">
        <v>0.01</v>
      </c>
      <c r="I1488" s="3">
        <v>0.01</v>
      </c>
    </row>
    <row r="1489" spans="1:9" x14ac:dyDescent="0.25">
      <c r="A1489" s="4" t="s">
        <v>10</v>
      </c>
      <c r="B1489" s="1" t="s">
        <v>1</v>
      </c>
      <c r="C1489" s="15">
        <v>2015</v>
      </c>
      <c r="D1489" s="7" t="s">
        <v>41</v>
      </c>
      <c r="E1489" s="5">
        <v>20.76</v>
      </c>
      <c r="F1489" s="5">
        <v>0.05</v>
      </c>
      <c r="G1489" s="5">
        <v>0.28999999999999998</v>
      </c>
      <c r="H1489" s="5">
        <v>0.01</v>
      </c>
      <c r="I1489" s="5">
        <v>0.01</v>
      </c>
    </row>
    <row r="1490" spans="1:9" x14ac:dyDescent="0.25">
      <c r="A1490" s="2" t="s">
        <v>10</v>
      </c>
      <c r="B1490" s="1" t="s">
        <v>1</v>
      </c>
      <c r="C1490" s="14">
        <v>2016</v>
      </c>
      <c r="D1490" s="7" t="s">
        <v>41</v>
      </c>
      <c r="E1490" s="3">
        <v>36.83</v>
      </c>
      <c r="F1490" s="3">
        <v>0.09</v>
      </c>
      <c r="G1490" s="3">
        <v>0.51</v>
      </c>
      <c r="H1490" s="3">
        <v>0.02</v>
      </c>
      <c r="I1490" s="3">
        <v>0.01</v>
      </c>
    </row>
    <row r="1491" spans="1:9" x14ac:dyDescent="0.25">
      <c r="A1491" s="4" t="s">
        <v>10</v>
      </c>
      <c r="B1491" s="1" t="s">
        <v>1</v>
      </c>
      <c r="C1491" s="15">
        <v>2017</v>
      </c>
      <c r="D1491" s="7" t="s">
        <v>41</v>
      </c>
      <c r="E1491" s="5">
        <v>0</v>
      </c>
      <c r="F1491" s="5">
        <v>0</v>
      </c>
      <c r="G1491" s="5">
        <v>0</v>
      </c>
      <c r="H1491" s="5">
        <v>0</v>
      </c>
      <c r="I1491" s="5">
        <v>0</v>
      </c>
    </row>
    <row r="1492" spans="1:9" x14ac:dyDescent="0.25">
      <c r="A1492" s="2" t="s">
        <v>10</v>
      </c>
      <c r="B1492" s="1" t="s">
        <v>1</v>
      </c>
      <c r="C1492" s="14">
        <v>2018</v>
      </c>
      <c r="D1492" s="7" t="s">
        <v>41</v>
      </c>
      <c r="E1492" s="3">
        <v>0</v>
      </c>
      <c r="F1492" s="3">
        <v>0</v>
      </c>
      <c r="G1492" s="3">
        <v>0</v>
      </c>
      <c r="H1492" s="3">
        <v>0</v>
      </c>
      <c r="I1492" s="3">
        <v>0</v>
      </c>
    </row>
    <row r="1493" spans="1:9" ht="26.25" x14ac:dyDescent="0.25">
      <c r="A1493" s="4" t="s">
        <v>11</v>
      </c>
      <c r="B1493" s="1" t="s">
        <v>1</v>
      </c>
      <c r="C1493" s="15">
        <v>2012</v>
      </c>
      <c r="D1493" s="7" t="s">
        <v>41</v>
      </c>
      <c r="E1493" s="5">
        <v>6616.93</v>
      </c>
      <c r="F1493" s="5">
        <v>15.45</v>
      </c>
      <c r="G1493" s="5">
        <v>91.84</v>
      </c>
      <c r="H1493" s="5">
        <v>3.76</v>
      </c>
      <c r="I1493" s="5">
        <v>2.5</v>
      </c>
    </row>
    <row r="1494" spans="1:9" ht="26.25" x14ac:dyDescent="0.25">
      <c r="A1494" s="2" t="s">
        <v>11</v>
      </c>
      <c r="B1494" s="1" t="s">
        <v>1</v>
      </c>
      <c r="C1494" s="14">
        <v>2013</v>
      </c>
      <c r="D1494" s="7" t="s">
        <v>41</v>
      </c>
      <c r="E1494" s="3">
        <v>5494.74</v>
      </c>
      <c r="F1494" s="3">
        <v>12.83</v>
      </c>
      <c r="G1494" s="3">
        <v>76.27</v>
      </c>
      <c r="H1494" s="3">
        <v>3.12</v>
      </c>
      <c r="I1494" s="3">
        <v>2.08</v>
      </c>
    </row>
    <row r="1495" spans="1:9" ht="26.25" x14ac:dyDescent="0.25">
      <c r="A1495" s="4" t="s">
        <v>11</v>
      </c>
      <c r="B1495" s="1" t="s">
        <v>1</v>
      </c>
      <c r="C1495" s="15">
        <v>2014</v>
      </c>
      <c r="D1495" s="7" t="s">
        <v>41</v>
      </c>
      <c r="E1495" s="5">
        <v>6522.36</v>
      </c>
      <c r="F1495" s="5">
        <v>15.23</v>
      </c>
      <c r="G1495" s="5">
        <v>90.53</v>
      </c>
      <c r="H1495" s="5">
        <v>3.7</v>
      </c>
      <c r="I1495" s="5">
        <v>2.4700000000000002</v>
      </c>
    </row>
    <row r="1496" spans="1:9" ht="26.25" x14ac:dyDescent="0.25">
      <c r="A1496" s="2" t="s">
        <v>11</v>
      </c>
      <c r="B1496" s="1" t="s">
        <v>1</v>
      </c>
      <c r="C1496" s="14">
        <v>2015</v>
      </c>
      <c r="D1496" s="7" t="s">
        <v>41</v>
      </c>
      <c r="E1496" s="3">
        <v>5300.17</v>
      </c>
      <c r="F1496" s="3">
        <v>12.37</v>
      </c>
      <c r="G1496" s="3">
        <v>73.569999999999993</v>
      </c>
      <c r="H1496" s="3">
        <v>3.01</v>
      </c>
      <c r="I1496" s="3">
        <v>2.0099999999999998</v>
      </c>
    </row>
    <row r="1497" spans="1:9" ht="26.25" x14ac:dyDescent="0.25">
      <c r="A1497" s="4" t="s">
        <v>11</v>
      </c>
      <c r="B1497" s="1" t="s">
        <v>1</v>
      </c>
      <c r="C1497" s="15">
        <v>2016</v>
      </c>
      <c r="D1497" s="7" t="s">
        <v>41</v>
      </c>
      <c r="E1497" s="5">
        <v>6200.83</v>
      </c>
      <c r="F1497" s="5">
        <v>14.48</v>
      </c>
      <c r="G1497" s="5">
        <v>86.07</v>
      </c>
      <c r="H1497" s="5">
        <v>3.52</v>
      </c>
      <c r="I1497" s="5">
        <v>2.35</v>
      </c>
    </row>
    <row r="1498" spans="1:9" ht="26.25" x14ac:dyDescent="0.25">
      <c r="A1498" s="2" t="s">
        <v>11</v>
      </c>
      <c r="B1498" s="1" t="s">
        <v>1</v>
      </c>
      <c r="C1498" s="14">
        <v>2017</v>
      </c>
      <c r="D1498" s="7" t="s">
        <v>41</v>
      </c>
      <c r="E1498" s="3">
        <v>5937.43</v>
      </c>
      <c r="F1498" s="3">
        <v>13.86</v>
      </c>
      <c r="G1498" s="3">
        <v>82.41</v>
      </c>
      <c r="H1498" s="3">
        <v>3.37</v>
      </c>
      <c r="I1498" s="3">
        <v>2.25</v>
      </c>
    </row>
    <row r="1499" spans="1:9" ht="26.25" x14ac:dyDescent="0.25">
      <c r="A1499" s="4" t="s">
        <v>11</v>
      </c>
      <c r="B1499" s="1" t="s">
        <v>1</v>
      </c>
      <c r="C1499" s="15">
        <v>2018</v>
      </c>
      <c r="D1499" s="7" t="s">
        <v>41</v>
      </c>
      <c r="E1499" s="5">
        <v>5712</v>
      </c>
      <c r="F1499" s="5">
        <v>13.33</v>
      </c>
      <c r="G1499" s="5">
        <v>79.28</v>
      </c>
      <c r="H1499" s="5">
        <v>3.24</v>
      </c>
      <c r="I1499" s="5">
        <v>2.16</v>
      </c>
    </row>
    <row r="1500" spans="1:9" ht="26.25" x14ac:dyDescent="0.25">
      <c r="A1500" s="2" t="s">
        <v>12</v>
      </c>
      <c r="B1500" s="1" t="s">
        <v>1</v>
      </c>
      <c r="C1500" s="14">
        <v>2012</v>
      </c>
      <c r="D1500" s="7" t="s">
        <v>41</v>
      </c>
      <c r="E1500" s="3">
        <v>0</v>
      </c>
      <c r="F1500" s="3">
        <v>0</v>
      </c>
      <c r="G1500" s="3">
        <v>0</v>
      </c>
      <c r="H1500" s="3">
        <v>0</v>
      </c>
      <c r="I1500" s="3">
        <v>0</v>
      </c>
    </row>
    <row r="1501" spans="1:9" ht="26.25" x14ac:dyDescent="0.25">
      <c r="A1501" s="4" t="s">
        <v>12</v>
      </c>
      <c r="B1501" s="1" t="s">
        <v>1</v>
      </c>
      <c r="C1501" s="15">
        <v>2013</v>
      </c>
      <c r="D1501" s="7" t="s">
        <v>41</v>
      </c>
      <c r="E1501" s="5">
        <v>0</v>
      </c>
      <c r="F1501" s="5">
        <v>0</v>
      </c>
      <c r="G1501" s="5">
        <v>0</v>
      </c>
      <c r="H1501" s="5">
        <v>0</v>
      </c>
      <c r="I1501" s="5">
        <v>0</v>
      </c>
    </row>
    <row r="1502" spans="1:9" ht="26.25" x14ac:dyDescent="0.25">
      <c r="A1502" s="2" t="s">
        <v>12</v>
      </c>
      <c r="B1502" s="1" t="s">
        <v>1</v>
      </c>
      <c r="C1502" s="14">
        <v>2014</v>
      </c>
      <c r="D1502" s="7" t="s">
        <v>41</v>
      </c>
      <c r="E1502" s="3">
        <v>0</v>
      </c>
      <c r="F1502" s="3">
        <v>0</v>
      </c>
      <c r="G1502" s="3">
        <v>0</v>
      </c>
      <c r="H1502" s="3">
        <v>0</v>
      </c>
      <c r="I1502" s="3">
        <v>0</v>
      </c>
    </row>
    <row r="1503" spans="1:9" ht="26.25" x14ac:dyDescent="0.25">
      <c r="A1503" s="4" t="s">
        <v>12</v>
      </c>
      <c r="B1503" s="1" t="s">
        <v>1</v>
      </c>
      <c r="C1503" s="15">
        <v>2015</v>
      </c>
      <c r="D1503" s="7" t="s">
        <v>41</v>
      </c>
      <c r="E1503" s="5">
        <v>0</v>
      </c>
      <c r="F1503" s="5">
        <v>0</v>
      </c>
      <c r="G1503" s="5">
        <v>0</v>
      </c>
      <c r="H1503" s="5">
        <v>0</v>
      </c>
      <c r="I1503" s="5">
        <v>0</v>
      </c>
    </row>
    <row r="1504" spans="1:9" ht="26.25" x14ac:dyDescent="0.25">
      <c r="A1504" s="2" t="s">
        <v>12</v>
      </c>
      <c r="B1504" s="1" t="s">
        <v>1</v>
      </c>
      <c r="C1504" s="14">
        <v>2016</v>
      </c>
      <c r="D1504" s="7" t="s">
        <v>41</v>
      </c>
      <c r="E1504" s="3">
        <v>0</v>
      </c>
      <c r="F1504" s="3">
        <v>0</v>
      </c>
      <c r="G1504" s="3">
        <v>0</v>
      </c>
      <c r="H1504" s="3">
        <v>0</v>
      </c>
      <c r="I1504" s="3">
        <v>0</v>
      </c>
    </row>
    <row r="1505" spans="1:9" ht="26.25" x14ac:dyDescent="0.25">
      <c r="A1505" s="4" t="s">
        <v>12</v>
      </c>
      <c r="B1505" s="1" t="s">
        <v>1</v>
      </c>
      <c r="C1505" s="15">
        <v>2017</v>
      </c>
      <c r="D1505" s="7" t="s">
        <v>41</v>
      </c>
      <c r="E1505" s="5">
        <v>0</v>
      </c>
      <c r="F1505" s="5">
        <v>0</v>
      </c>
      <c r="G1505" s="5">
        <v>0</v>
      </c>
      <c r="H1505" s="5">
        <v>0</v>
      </c>
      <c r="I1505" s="5">
        <v>0</v>
      </c>
    </row>
    <row r="1506" spans="1:9" ht="26.25" x14ac:dyDescent="0.25">
      <c r="A1506" s="2" t="s">
        <v>12</v>
      </c>
      <c r="B1506" s="1" t="s">
        <v>1</v>
      </c>
      <c r="C1506" s="14">
        <v>2018</v>
      </c>
      <c r="D1506" s="7" t="s">
        <v>41</v>
      </c>
      <c r="E1506" s="3">
        <v>0</v>
      </c>
      <c r="F1506" s="3">
        <v>0</v>
      </c>
      <c r="G1506" s="3">
        <v>0</v>
      </c>
      <c r="H1506" s="3">
        <v>0</v>
      </c>
      <c r="I1506" s="3">
        <v>0</v>
      </c>
    </row>
    <row r="1507" spans="1:9" ht="26.25" x14ac:dyDescent="0.25">
      <c r="A1507" s="4" t="s">
        <v>13</v>
      </c>
      <c r="B1507" s="1" t="s">
        <v>1</v>
      </c>
      <c r="C1507" s="15">
        <v>2012</v>
      </c>
      <c r="D1507" s="7" t="s">
        <v>41</v>
      </c>
      <c r="E1507" s="5">
        <v>769.05</v>
      </c>
      <c r="F1507" s="5">
        <v>1.8</v>
      </c>
      <c r="G1507" s="5">
        <v>10.67</v>
      </c>
      <c r="H1507" s="5">
        <v>0.44</v>
      </c>
      <c r="I1507" s="5">
        <v>0.28999999999999998</v>
      </c>
    </row>
    <row r="1508" spans="1:9" ht="26.25" x14ac:dyDescent="0.25">
      <c r="A1508" s="2" t="s">
        <v>13</v>
      </c>
      <c r="B1508" s="1" t="s">
        <v>1</v>
      </c>
      <c r="C1508" s="14">
        <v>2013</v>
      </c>
      <c r="D1508" s="7" t="s">
        <v>41</v>
      </c>
      <c r="E1508" s="3">
        <v>902.28</v>
      </c>
      <c r="F1508" s="3">
        <v>2.11</v>
      </c>
      <c r="G1508" s="3">
        <v>12.52</v>
      </c>
      <c r="H1508" s="3">
        <v>0.51</v>
      </c>
      <c r="I1508" s="3">
        <v>0.34</v>
      </c>
    </row>
    <row r="1509" spans="1:9" ht="26.25" x14ac:dyDescent="0.25">
      <c r="A1509" s="4" t="s">
        <v>13</v>
      </c>
      <c r="B1509" s="1" t="s">
        <v>1</v>
      </c>
      <c r="C1509" s="15">
        <v>2014</v>
      </c>
      <c r="D1509" s="7" t="s">
        <v>41</v>
      </c>
      <c r="E1509" s="5">
        <v>825.68</v>
      </c>
      <c r="F1509" s="5">
        <v>1.93</v>
      </c>
      <c r="G1509" s="5">
        <v>11.46</v>
      </c>
      <c r="H1509" s="5">
        <v>0.47</v>
      </c>
      <c r="I1509" s="5">
        <v>0.31</v>
      </c>
    </row>
    <row r="1510" spans="1:9" ht="26.25" x14ac:dyDescent="0.25">
      <c r="A1510" s="2" t="s">
        <v>13</v>
      </c>
      <c r="B1510" s="1" t="s">
        <v>1</v>
      </c>
      <c r="C1510" s="14">
        <v>2015</v>
      </c>
      <c r="D1510" s="7" t="s">
        <v>41</v>
      </c>
      <c r="E1510" s="3">
        <v>617.65</v>
      </c>
      <c r="F1510" s="3">
        <v>1.44</v>
      </c>
      <c r="G1510" s="3">
        <v>8.57</v>
      </c>
      <c r="H1510" s="3">
        <v>0.35</v>
      </c>
      <c r="I1510" s="3">
        <v>0.23</v>
      </c>
    </row>
    <row r="1511" spans="1:9" ht="26.25" x14ac:dyDescent="0.25">
      <c r="A1511" s="4" t="s">
        <v>13</v>
      </c>
      <c r="B1511" s="1" t="s">
        <v>1</v>
      </c>
      <c r="C1511" s="15">
        <v>2016</v>
      </c>
      <c r="D1511" s="7" t="s">
        <v>41</v>
      </c>
      <c r="E1511" s="5">
        <v>546.29</v>
      </c>
      <c r="F1511" s="5">
        <v>1.28</v>
      </c>
      <c r="G1511" s="5">
        <v>7.58</v>
      </c>
      <c r="H1511" s="5">
        <v>0.31</v>
      </c>
      <c r="I1511" s="5">
        <v>0.21</v>
      </c>
    </row>
    <row r="1512" spans="1:9" ht="26.25" x14ac:dyDescent="0.25">
      <c r="A1512" s="2" t="s">
        <v>13</v>
      </c>
      <c r="B1512" s="1" t="s">
        <v>1</v>
      </c>
      <c r="C1512" s="14">
        <v>2017</v>
      </c>
      <c r="D1512" s="7" t="s">
        <v>41</v>
      </c>
      <c r="E1512" s="3">
        <v>468.43</v>
      </c>
      <c r="F1512" s="3">
        <v>1.0900000000000001</v>
      </c>
      <c r="G1512" s="3">
        <v>6.5</v>
      </c>
      <c r="H1512" s="3">
        <v>0.27</v>
      </c>
      <c r="I1512" s="3">
        <v>0.18</v>
      </c>
    </row>
    <row r="1513" spans="1:9" ht="26.25" x14ac:dyDescent="0.25">
      <c r="A1513" s="4" t="s">
        <v>13</v>
      </c>
      <c r="B1513" s="1" t="s">
        <v>1</v>
      </c>
      <c r="C1513" s="15">
        <v>2018</v>
      </c>
      <c r="D1513" s="7" t="s">
        <v>41</v>
      </c>
      <c r="E1513" s="5">
        <v>463.33</v>
      </c>
      <c r="F1513" s="5">
        <v>1.08</v>
      </c>
      <c r="G1513" s="5">
        <v>6.43</v>
      </c>
      <c r="H1513" s="5">
        <v>0.26</v>
      </c>
      <c r="I1513" s="5">
        <v>0.18</v>
      </c>
    </row>
    <row r="1514" spans="1:9" ht="26.25" x14ac:dyDescent="0.25">
      <c r="A1514" s="2" t="s">
        <v>14</v>
      </c>
      <c r="B1514" s="1" t="s">
        <v>1</v>
      </c>
      <c r="C1514" s="14">
        <v>2012</v>
      </c>
      <c r="D1514" s="7" t="s">
        <v>41</v>
      </c>
      <c r="E1514" s="3">
        <v>1</v>
      </c>
      <c r="F1514" s="3">
        <v>0</v>
      </c>
      <c r="G1514" s="3">
        <v>0.01</v>
      </c>
      <c r="H1514" s="3">
        <v>0</v>
      </c>
      <c r="I1514" s="3">
        <v>0</v>
      </c>
    </row>
    <row r="1515" spans="1:9" ht="26.25" x14ac:dyDescent="0.25">
      <c r="A1515" s="4" t="s">
        <v>14</v>
      </c>
      <c r="B1515" s="1" t="s">
        <v>1</v>
      </c>
      <c r="C1515" s="15">
        <v>2013</v>
      </c>
      <c r="D1515" s="7" t="s">
        <v>41</v>
      </c>
      <c r="E1515" s="5">
        <v>0</v>
      </c>
      <c r="F1515" s="5">
        <v>0</v>
      </c>
      <c r="G1515" s="5">
        <v>0</v>
      </c>
      <c r="H1515" s="5">
        <v>0</v>
      </c>
      <c r="I1515" s="5">
        <v>0</v>
      </c>
    </row>
    <row r="1516" spans="1:9" ht="26.25" x14ac:dyDescent="0.25">
      <c r="A1516" s="2" t="s">
        <v>14</v>
      </c>
      <c r="B1516" s="1" t="s">
        <v>1</v>
      </c>
      <c r="C1516" s="14">
        <v>2014</v>
      </c>
      <c r="D1516" s="7" t="s">
        <v>41</v>
      </c>
      <c r="E1516" s="3">
        <v>9.8800000000000008</v>
      </c>
      <c r="F1516" s="3">
        <v>0.02</v>
      </c>
      <c r="G1516" s="3">
        <v>0.14000000000000001</v>
      </c>
      <c r="H1516" s="3">
        <v>0.01</v>
      </c>
      <c r="I1516" s="3">
        <v>0</v>
      </c>
    </row>
    <row r="1517" spans="1:9" ht="26.25" x14ac:dyDescent="0.25">
      <c r="A1517" s="4" t="s">
        <v>14</v>
      </c>
      <c r="B1517" s="1" t="s">
        <v>1</v>
      </c>
      <c r="C1517" s="15">
        <v>2015</v>
      </c>
      <c r="D1517" s="7" t="s">
        <v>41</v>
      </c>
      <c r="E1517" s="5">
        <v>0</v>
      </c>
      <c r="F1517" s="5">
        <v>0</v>
      </c>
      <c r="G1517" s="5">
        <v>0</v>
      </c>
      <c r="H1517" s="5">
        <v>0</v>
      </c>
      <c r="I1517" s="5">
        <v>0</v>
      </c>
    </row>
    <row r="1518" spans="1:9" ht="26.25" x14ac:dyDescent="0.25">
      <c r="A1518" s="2" t="s">
        <v>14</v>
      </c>
      <c r="B1518" s="1" t="s">
        <v>1</v>
      </c>
      <c r="C1518" s="14">
        <v>2016</v>
      </c>
      <c r="D1518" s="7" t="s">
        <v>41</v>
      </c>
      <c r="E1518" s="3">
        <v>701.74</v>
      </c>
      <c r="F1518" s="3">
        <v>1.64</v>
      </c>
      <c r="G1518" s="3">
        <v>9.74</v>
      </c>
      <c r="H1518" s="3">
        <v>0.4</v>
      </c>
      <c r="I1518" s="3">
        <v>0.27</v>
      </c>
    </row>
    <row r="1519" spans="1:9" ht="26.25" x14ac:dyDescent="0.25">
      <c r="A1519" s="4" t="s">
        <v>14</v>
      </c>
      <c r="B1519" s="1" t="s">
        <v>1</v>
      </c>
      <c r="C1519" s="15">
        <v>2017</v>
      </c>
      <c r="D1519" s="7" t="s">
        <v>41</v>
      </c>
      <c r="E1519" s="5">
        <v>205.05</v>
      </c>
      <c r="F1519" s="5">
        <v>0.48</v>
      </c>
      <c r="G1519" s="5">
        <v>2.85</v>
      </c>
      <c r="H1519" s="5">
        <v>0.12</v>
      </c>
      <c r="I1519" s="5">
        <v>0.08</v>
      </c>
    </row>
    <row r="1520" spans="1:9" ht="26.25" x14ac:dyDescent="0.25">
      <c r="A1520" s="2" t="s">
        <v>14</v>
      </c>
      <c r="B1520" s="1" t="s">
        <v>1</v>
      </c>
      <c r="C1520" s="14">
        <v>2018</v>
      </c>
      <c r="D1520" s="7" t="s">
        <v>41</v>
      </c>
      <c r="E1520" s="3">
        <v>0</v>
      </c>
      <c r="F1520" s="3">
        <v>0</v>
      </c>
      <c r="G1520" s="3">
        <v>0</v>
      </c>
      <c r="H1520" s="3">
        <v>0</v>
      </c>
      <c r="I1520" s="3">
        <v>0</v>
      </c>
    </row>
    <row r="1521" spans="1:9" ht="26.25" x14ac:dyDescent="0.25">
      <c r="A1521" s="4" t="s">
        <v>15</v>
      </c>
      <c r="B1521" s="1" t="s">
        <v>1</v>
      </c>
      <c r="C1521" s="15">
        <v>2012</v>
      </c>
      <c r="D1521" s="7" t="s">
        <v>41</v>
      </c>
      <c r="E1521" s="5">
        <v>1713.6</v>
      </c>
      <c r="F1521" s="5">
        <v>4</v>
      </c>
      <c r="G1521" s="5">
        <v>23.78</v>
      </c>
      <c r="H1521" s="5">
        <v>0.97</v>
      </c>
      <c r="I1521" s="5">
        <v>0.65</v>
      </c>
    </row>
    <row r="1522" spans="1:9" ht="26.25" x14ac:dyDescent="0.25">
      <c r="A1522" s="2" t="s">
        <v>15</v>
      </c>
      <c r="B1522" s="1" t="s">
        <v>1</v>
      </c>
      <c r="C1522" s="14">
        <v>2013</v>
      </c>
      <c r="D1522" s="7" t="s">
        <v>41</v>
      </c>
      <c r="E1522" s="3">
        <v>1534.31</v>
      </c>
      <c r="F1522" s="3">
        <v>3.58</v>
      </c>
      <c r="G1522" s="3">
        <v>21.3</v>
      </c>
      <c r="H1522" s="3">
        <v>0.87</v>
      </c>
      <c r="I1522" s="3">
        <v>0.57999999999999996</v>
      </c>
    </row>
    <row r="1523" spans="1:9" ht="26.25" x14ac:dyDescent="0.25">
      <c r="A1523" s="4" t="s">
        <v>15</v>
      </c>
      <c r="B1523" s="1" t="s">
        <v>1</v>
      </c>
      <c r="C1523" s="15">
        <v>2014</v>
      </c>
      <c r="D1523" s="7" t="s">
        <v>41</v>
      </c>
      <c r="E1523" s="5">
        <v>1605.75</v>
      </c>
      <c r="F1523" s="5">
        <v>3.75</v>
      </c>
      <c r="G1523" s="5">
        <v>22.29</v>
      </c>
      <c r="H1523" s="5">
        <v>0.91</v>
      </c>
      <c r="I1523" s="5">
        <v>0.61</v>
      </c>
    </row>
    <row r="1524" spans="1:9" ht="26.25" x14ac:dyDescent="0.25">
      <c r="A1524" s="2" t="s">
        <v>15</v>
      </c>
      <c r="B1524" s="1" t="s">
        <v>1</v>
      </c>
      <c r="C1524" s="14">
        <v>2015</v>
      </c>
      <c r="D1524" s="7" t="s">
        <v>41</v>
      </c>
      <c r="E1524" s="3">
        <v>1040.77</v>
      </c>
      <c r="F1524" s="3">
        <v>2.4300000000000002</v>
      </c>
      <c r="G1524" s="3">
        <v>14.45</v>
      </c>
      <c r="H1524" s="3">
        <v>0.59</v>
      </c>
      <c r="I1524" s="3">
        <v>0.39</v>
      </c>
    </row>
    <row r="1525" spans="1:9" ht="26.25" x14ac:dyDescent="0.25">
      <c r="A1525" s="4" t="s">
        <v>15</v>
      </c>
      <c r="B1525" s="1" t="s">
        <v>1</v>
      </c>
      <c r="C1525" s="15">
        <v>2016</v>
      </c>
      <c r="D1525" s="7" t="s">
        <v>41</v>
      </c>
      <c r="E1525" s="5">
        <v>961.41</v>
      </c>
      <c r="F1525" s="5">
        <v>2.2400000000000002</v>
      </c>
      <c r="G1525" s="5">
        <v>13.34</v>
      </c>
      <c r="H1525" s="5">
        <v>0.55000000000000004</v>
      </c>
      <c r="I1525" s="5">
        <v>0.36</v>
      </c>
    </row>
    <row r="1526" spans="1:9" ht="26.25" x14ac:dyDescent="0.25">
      <c r="A1526" s="2" t="s">
        <v>15</v>
      </c>
      <c r="B1526" s="1" t="s">
        <v>1</v>
      </c>
      <c r="C1526" s="14">
        <v>2017</v>
      </c>
      <c r="D1526" s="7" t="s">
        <v>41</v>
      </c>
      <c r="E1526" s="3">
        <v>1084.74</v>
      </c>
      <c r="F1526" s="3">
        <v>2.5299999999999998</v>
      </c>
      <c r="G1526" s="3">
        <v>15.06</v>
      </c>
      <c r="H1526" s="3">
        <v>0.62</v>
      </c>
      <c r="I1526" s="3">
        <v>0.41</v>
      </c>
    </row>
    <row r="1527" spans="1:9" ht="26.25" x14ac:dyDescent="0.25">
      <c r="A1527" s="4" t="s">
        <v>15</v>
      </c>
      <c r="B1527" s="1" t="s">
        <v>1</v>
      </c>
      <c r="C1527" s="15">
        <v>2018</v>
      </c>
      <c r="D1527" s="7" t="s">
        <v>41</v>
      </c>
      <c r="E1527" s="5">
        <v>1417.28</v>
      </c>
      <c r="F1527" s="5">
        <v>3.31</v>
      </c>
      <c r="G1527" s="5">
        <v>19.670000000000002</v>
      </c>
      <c r="H1527" s="5">
        <v>0.8</v>
      </c>
      <c r="I1527" s="5">
        <v>0.54</v>
      </c>
    </row>
    <row r="1528" spans="1:9" ht="39" x14ac:dyDescent="0.25">
      <c r="A1528" s="2" t="s">
        <v>16</v>
      </c>
      <c r="B1528" s="1" t="s">
        <v>1</v>
      </c>
      <c r="C1528" s="14">
        <v>2012</v>
      </c>
      <c r="D1528" s="7" t="s">
        <v>41</v>
      </c>
      <c r="E1528" s="3">
        <v>1381.36</v>
      </c>
      <c r="F1528" s="3">
        <v>3.22</v>
      </c>
      <c r="G1528" s="3">
        <v>19.170000000000002</v>
      </c>
      <c r="H1528" s="3">
        <v>0.78</v>
      </c>
      <c r="I1528" s="3">
        <v>0.52</v>
      </c>
    </row>
    <row r="1529" spans="1:9" ht="39" x14ac:dyDescent="0.25">
      <c r="A1529" s="4" t="s">
        <v>16</v>
      </c>
      <c r="B1529" s="1" t="s">
        <v>1</v>
      </c>
      <c r="C1529" s="15">
        <v>2013</v>
      </c>
      <c r="D1529" s="7" t="s">
        <v>41</v>
      </c>
      <c r="E1529" s="5">
        <v>2449.56</v>
      </c>
      <c r="F1529" s="5">
        <v>5.72</v>
      </c>
      <c r="G1529" s="5">
        <v>34</v>
      </c>
      <c r="H1529" s="5">
        <v>1.39</v>
      </c>
      <c r="I1529" s="5">
        <v>0.93</v>
      </c>
    </row>
    <row r="1530" spans="1:9" ht="39" x14ac:dyDescent="0.25">
      <c r="A1530" s="2" t="s">
        <v>16</v>
      </c>
      <c r="B1530" s="1" t="s">
        <v>1</v>
      </c>
      <c r="C1530" s="14">
        <v>2014</v>
      </c>
      <c r="D1530" s="7" t="s">
        <v>41</v>
      </c>
      <c r="E1530" s="3">
        <v>3364.74</v>
      </c>
      <c r="F1530" s="3">
        <v>7.85</v>
      </c>
      <c r="G1530" s="3">
        <v>46.7</v>
      </c>
      <c r="H1530" s="3">
        <v>1.91</v>
      </c>
      <c r="I1530" s="3">
        <v>1.27</v>
      </c>
    </row>
    <row r="1531" spans="1:9" ht="39" x14ac:dyDescent="0.25">
      <c r="A1531" s="4" t="s">
        <v>16</v>
      </c>
      <c r="B1531" s="1" t="s">
        <v>1</v>
      </c>
      <c r="C1531" s="15">
        <v>2015</v>
      </c>
      <c r="D1531" s="7" t="s">
        <v>41</v>
      </c>
      <c r="E1531" s="5">
        <v>1588.83</v>
      </c>
      <c r="F1531" s="5">
        <v>3.71</v>
      </c>
      <c r="G1531" s="5">
        <v>22.05</v>
      </c>
      <c r="H1531" s="5">
        <v>0.9</v>
      </c>
      <c r="I1531" s="5">
        <v>0.6</v>
      </c>
    </row>
    <row r="1532" spans="1:9" ht="39" x14ac:dyDescent="0.25">
      <c r="A1532" s="2" t="s">
        <v>16</v>
      </c>
      <c r="B1532" s="1" t="s">
        <v>1</v>
      </c>
      <c r="C1532" s="14">
        <v>2016</v>
      </c>
      <c r="D1532" s="7" t="s">
        <v>41</v>
      </c>
      <c r="E1532" s="3">
        <v>421.86</v>
      </c>
      <c r="F1532" s="3">
        <v>0.98</v>
      </c>
      <c r="G1532" s="3">
        <v>5.86</v>
      </c>
      <c r="H1532" s="3">
        <v>0.24</v>
      </c>
      <c r="I1532" s="3">
        <v>0.16</v>
      </c>
    </row>
    <row r="1533" spans="1:9" ht="39" x14ac:dyDescent="0.25">
      <c r="A1533" s="4" t="s">
        <v>16</v>
      </c>
      <c r="B1533" s="1" t="s">
        <v>1</v>
      </c>
      <c r="C1533" s="15">
        <v>2017</v>
      </c>
      <c r="D1533" s="7" t="s">
        <v>41</v>
      </c>
      <c r="E1533" s="5">
        <v>887.64</v>
      </c>
      <c r="F1533" s="5">
        <v>2.0699999999999998</v>
      </c>
      <c r="G1533" s="5">
        <v>12.32</v>
      </c>
      <c r="H1533" s="5">
        <v>0.5</v>
      </c>
      <c r="I1533" s="5">
        <v>0.34</v>
      </c>
    </row>
    <row r="1534" spans="1:9" ht="39" x14ac:dyDescent="0.25">
      <c r="A1534" s="2" t="s">
        <v>16</v>
      </c>
      <c r="B1534" s="1" t="s">
        <v>1</v>
      </c>
      <c r="C1534" s="14">
        <v>2018</v>
      </c>
      <c r="D1534" s="7" t="s">
        <v>41</v>
      </c>
      <c r="E1534" s="3">
        <v>448.32</v>
      </c>
      <c r="F1534" s="3">
        <v>1.05</v>
      </c>
      <c r="G1534" s="3">
        <v>6.22</v>
      </c>
      <c r="H1534" s="3">
        <v>0.25</v>
      </c>
      <c r="I1534" s="3">
        <v>0.17</v>
      </c>
    </row>
    <row r="1535" spans="1:9" ht="26.25" x14ac:dyDescent="0.25">
      <c r="A1535" s="4" t="s">
        <v>17</v>
      </c>
      <c r="B1535" s="1" t="s">
        <v>1</v>
      </c>
      <c r="C1535" s="15">
        <v>2012</v>
      </c>
      <c r="D1535" s="7" t="s">
        <v>41</v>
      </c>
      <c r="E1535" s="5">
        <v>22680.52</v>
      </c>
      <c r="F1535" s="5">
        <v>52.95</v>
      </c>
      <c r="G1535" s="5">
        <v>314.81</v>
      </c>
      <c r="H1535" s="5">
        <v>12.88</v>
      </c>
      <c r="I1535" s="5">
        <v>8.59</v>
      </c>
    </row>
    <row r="1536" spans="1:9" ht="26.25" x14ac:dyDescent="0.25">
      <c r="A1536" s="2" t="s">
        <v>17</v>
      </c>
      <c r="B1536" s="1" t="s">
        <v>1</v>
      </c>
      <c r="C1536" s="14">
        <v>2013</v>
      </c>
      <c r="D1536" s="7" t="s">
        <v>41</v>
      </c>
      <c r="E1536" s="3">
        <v>25384.38</v>
      </c>
      <c r="F1536" s="3">
        <v>59.26</v>
      </c>
      <c r="G1536" s="3">
        <v>352.34</v>
      </c>
      <c r="H1536" s="3">
        <v>14.41</v>
      </c>
      <c r="I1536" s="3">
        <v>9.61</v>
      </c>
    </row>
    <row r="1537" spans="1:9" ht="26.25" x14ac:dyDescent="0.25">
      <c r="A1537" s="4" t="s">
        <v>17</v>
      </c>
      <c r="B1537" s="1" t="s">
        <v>1</v>
      </c>
      <c r="C1537" s="15">
        <v>2014</v>
      </c>
      <c r="D1537" s="7" t="s">
        <v>41</v>
      </c>
      <c r="E1537" s="5">
        <v>33559.629999999997</v>
      </c>
      <c r="F1537" s="5">
        <v>78.34</v>
      </c>
      <c r="G1537" s="5">
        <v>465.81</v>
      </c>
      <c r="H1537" s="5">
        <v>19.059999999999999</v>
      </c>
      <c r="I1537" s="5">
        <v>12.7</v>
      </c>
    </row>
    <row r="1538" spans="1:9" ht="26.25" x14ac:dyDescent="0.25">
      <c r="A1538" s="2" t="s">
        <v>17</v>
      </c>
      <c r="B1538" s="1" t="s">
        <v>1</v>
      </c>
      <c r="C1538" s="14">
        <v>2015</v>
      </c>
      <c r="D1538" s="7" t="s">
        <v>41</v>
      </c>
      <c r="E1538" s="3">
        <v>31727.83</v>
      </c>
      <c r="F1538" s="3">
        <v>74.06</v>
      </c>
      <c r="G1538" s="3">
        <v>440.39</v>
      </c>
      <c r="H1538" s="3">
        <v>18.02</v>
      </c>
      <c r="I1538" s="3">
        <v>12.01</v>
      </c>
    </row>
    <row r="1539" spans="1:9" ht="26.25" x14ac:dyDescent="0.25">
      <c r="A1539" s="4" t="s">
        <v>17</v>
      </c>
      <c r="B1539" s="1" t="s">
        <v>1</v>
      </c>
      <c r="C1539" s="15">
        <v>2016</v>
      </c>
      <c r="D1539" s="7" t="s">
        <v>41</v>
      </c>
      <c r="E1539" s="5">
        <v>28659.78</v>
      </c>
      <c r="F1539" s="5">
        <v>66.900000000000006</v>
      </c>
      <c r="G1539" s="5">
        <v>397.8</v>
      </c>
      <c r="H1539" s="5">
        <v>16.27</v>
      </c>
      <c r="I1539" s="5">
        <v>10.85</v>
      </c>
    </row>
    <row r="1540" spans="1:9" ht="26.25" x14ac:dyDescent="0.25">
      <c r="A1540" s="2" t="s">
        <v>17</v>
      </c>
      <c r="B1540" s="1" t="s">
        <v>1</v>
      </c>
      <c r="C1540" s="14">
        <v>2017</v>
      </c>
      <c r="D1540" s="7" t="s">
        <v>41</v>
      </c>
      <c r="E1540" s="3">
        <v>25296.33</v>
      </c>
      <c r="F1540" s="3">
        <v>59.05</v>
      </c>
      <c r="G1540" s="3">
        <v>351.12</v>
      </c>
      <c r="H1540" s="3">
        <v>14.36</v>
      </c>
      <c r="I1540" s="3">
        <v>9.58</v>
      </c>
    </row>
    <row r="1541" spans="1:9" ht="26.25" x14ac:dyDescent="0.25">
      <c r="A1541" s="4" t="s">
        <v>17</v>
      </c>
      <c r="B1541" s="1" t="s">
        <v>1</v>
      </c>
      <c r="C1541" s="15">
        <v>2018</v>
      </c>
      <c r="D1541" s="7" t="s">
        <v>41</v>
      </c>
      <c r="E1541" s="5">
        <v>22443.63</v>
      </c>
      <c r="F1541" s="5">
        <v>52.39</v>
      </c>
      <c r="G1541" s="5">
        <v>311.52</v>
      </c>
      <c r="H1541" s="5">
        <v>12.74</v>
      </c>
      <c r="I1541" s="5">
        <v>8.5</v>
      </c>
    </row>
    <row r="1542" spans="1:9" ht="26.25" x14ac:dyDescent="0.25">
      <c r="A1542" s="2" t="s">
        <v>18</v>
      </c>
      <c r="B1542" s="1" t="s">
        <v>1</v>
      </c>
      <c r="C1542" s="14">
        <v>2012</v>
      </c>
      <c r="D1542" s="7" t="s">
        <v>41</v>
      </c>
      <c r="E1542" s="3">
        <v>114669.49</v>
      </c>
      <c r="F1542" s="3">
        <v>267.68</v>
      </c>
      <c r="G1542" s="3">
        <v>1591.63</v>
      </c>
      <c r="H1542" s="3">
        <v>65.11</v>
      </c>
      <c r="I1542" s="3">
        <v>43.41</v>
      </c>
    </row>
    <row r="1543" spans="1:9" ht="26.25" x14ac:dyDescent="0.25">
      <c r="A1543" s="4" t="s">
        <v>18</v>
      </c>
      <c r="B1543" s="1" t="s">
        <v>1</v>
      </c>
      <c r="C1543" s="15">
        <v>2013</v>
      </c>
      <c r="D1543" s="7" t="s">
        <v>41</v>
      </c>
      <c r="E1543" s="5">
        <v>109640.56</v>
      </c>
      <c r="F1543" s="5">
        <v>255.94</v>
      </c>
      <c r="G1543" s="5">
        <v>1521.82</v>
      </c>
      <c r="H1543" s="5">
        <v>62.26</v>
      </c>
      <c r="I1543" s="5">
        <v>41.5</v>
      </c>
    </row>
    <row r="1544" spans="1:9" ht="26.25" x14ac:dyDescent="0.25">
      <c r="A1544" s="2" t="s">
        <v>18</v>
      </c>
      <c r="B1544" s="1" t="s">
        <v>1</v>
      </c>
      <c r="C1544" s="14">
        <v>2014</v>
      </c>
      <c r="D1544" s="7" t="s">
        <v>41</v>
      </c>
      <c r="E1544" s="3">
        <v>115726.03</v>
      </c>
      <c r="F1544" s="3">
        <v>270.14999999999998</v>
      </c>
      <c r="G1544" s="3">
        <v>1606.29</v>
      </c>
      <c r="H1544" s="3">
        <v>65.709999999999994</v>
      </c>
      <c r="I1544" s="3">
        <v>43.81</v>
      </c>
    </row>
    <row r="1545" spans="1:9" ht="26.25" x14ac:dyDescent="0.25">
      <c r="A1545" s="4" t="s">
        <v>18</v>
      </c>
      <c r="B1545" s="1" t="s">
        <v>1</v>
      </c>
      <c r="C1545" s="15">
        <v>2015</v>
      </c>
      <c r="D1545" s="7" t="s">
        <v>41</v>
      </c>
      <c r="E1545" s="5">
        <v>125741.79</v>
      </c>
      <c r="F1545" s="5">
        <v>293.52999999999997</v>
      </c>
      <c r="G1545" s="5">
        <v>1745.31</v>
      </c>
      <c r="H1545" s="5">
        <v>71.400000000000006</v>
      </c>
      <c r="I1545" s="5">
        <v>47.6</v>
      </c>
    </row>
    <row r="1546" spans="1:9" ht="26.25" x14ac:dyDescent="0.25">
      <c r="A1546" s="2" t="s">
        <v>18</v>
      </c>
      <c r="B1546" s="1" t="s">
        <v>1</v>
      </c>
      <c r="C1546" s="14">
        <v>2016</v>
      </c>
      <c r="D1546" s="7" t="s">
        <v>41</v>
      </c>
      <c r="E1546" s="3">
        <v>121609.83</v>
      </c>
      <c r="F1546" s="3">
        <v>283.88</v>
      </c>
      <c r="G1546" s="3">
        <v>1687.96</v>
      </c>
      <c r="H1546" s="3">
        <v>69.05</v>
      </c>
      <c r="I1546" s="3">
        <v>46.04</v>
      </c>
    </row>
    <row r="1547" spans="1:9" ht="26.25" x14ac:dyDescent="0.25">
      <c r="A1547" s="4" t="s">
        <v>18</v>
      </c>
      <c r="B1547" s="1" t="s">
        <v>1</v>
      </c>
      <c r="C1547" s="15">
        <v>2017</v>
      </c>
      <c r="D1547" s="7" t="s">
        <v>41</v>
      </c>
      <c r="E1547" s="5">
        <v>105232.74</v>
      </c>
      <c r="F1547" s="5">
        <v>245.65</v>
      </c>
      <c r="G1547" s="5">
        <v>1460.64</v>
      </c>
      <c r="H1547" s="5">
        <v>59.75</v>
      </c>
      <c r="I1547" s="5">
        <v>39.840000000000003</v>
      </c>
    </row>
    <row r="1548" spans="1:9" ht="26.25" x14ac:dyDescent="0.25">
      <c r="A1548" s="2" t="s">
        <v>18</v>
      </c>
      <c r="B1548" s="1" t="s">
        <v>1</v>
      </c>
      <c r="C1548" s="14">
        <v>2018</v>
      </c>
      <c r="D1548" s="7" t="s">
        <v>41</v>
      </c>
      <c r="E1548" s="3">
        <v>92951.73</v>
      </c>
      <c r="F1548" s="3">
        <v>216.99</v>
      </c>
      <c r="G1548" s="3">
        <v>1290.18</v>
      </c>
      <c r="H1548" s="3">
        <v>52.78</v>
      </c>
      <c r="I1548" s="3">
        <v>35.19</v>
      </c>
    </row>
    <row r="1549" spans="1:9" ht="26.25" x14ac:dyDescent="0.25">
      <c r="A1549" s="4" t="s">
        <v>19</v>
      </c>
      <c r="B1549" s="1" t="s">
        <v>1</v>
      </c>
      <c r="C1549" s="15">
        <v>2012</v>
      </c>
      <c r="D1549" s="7" t="s">
        <v>41</v>
      </c>
      <c r="E1549" s="5">
        <v>0</v>
      </c>
      <c r="F1549" s="5">
        <v>0</v>
      </c>
      <c r="G1549" s="5">
        <v>0</v>
      </c>
      <c r="H1549" s="5">
        <v>0</v>
      </c>
      <c r="I1549" s="5">
        <v>0</v>
      </c>
    </row>
    <row r="1550" spans="1:9" ht="26.25" x14ac:dyDescent="0.25">
      <c r="A1550" s="2" t="s">
        <v>19</v>
      </c>
      <c r="B1550" s="1" t="s">
        <v>1</v>
      </c>
      <c r="C1550" s="14">
        <v>2013</v>
      </c>
      <c r="D1550" s="7" t="s">
        <v>41</v>
      </c>
      <c r="E1550" s="3">
        <v>0</v>
      </c>
      <c r="F1550" s="3">
        <v>0</v>
      </c>
      <c r="G1550" s="3">
        <v>0</v>
      </c>
      <c r="H1550" s="3">
        <v>0</v>
      </c>
      <c r="I1550" s="3">
        <v>0</v>
      </c>
    </row>
    <row r="1551" spans="1:9" ht="26.25" x14ac:dyDescent="0.25">
      <c r="A1551" s="4" t="s">
        <v>19</v>
      </c>
      <c r="B1551" s="1" t="s">
        <v>1</v>
      </c>
      <c r="C1551" s="15">
        <v>2014</v>
      </c>
      <c r="D1551" s="7" t="s">
        <v>41</v>
      </c>
      <c r="E1551" s="5">
        <v>0</v>
      </c>
      <c r="F1551" s="5">
        <v>0</v>
      </c>
      <c r="G1551" s="5">
        <v>0</v>
      </c>
      <c r="H1551" s="5">
        <v>0</v>
      </c>
      <c r="I1551" s="5">
        <v>0</v>
      </c>
    </row>
    <row r="1552" spans="1:9" ht="26.25" x14ac:dyDescent="0.25">
      <c r="A1552" s="2" t="s">
        <v>19</v>
      </c>
      <c r="B1552" s="1" t="s">
        <v>1</v>
      </c>
      <c r="C1552" s="14">
        <v>2015</v>
      </c>
      <c r="D1552" s="7" t="s">
        <v>41</v>
      </c>
      <c r="E1552" s="3">
        <v>0</v>
      </c>
      <c r="F1552" s="3">
        <v>0</v>
      </c>
      <c r="G1552" s="3">
        <v>0</v>
      </c>
      <c r="H1552" s="3">
        <v>0</v>
      </c>
      <c r="I1552" s="3">
        <v>0</v>
      </c>
    </row>
    <row r="1553" spans="1:9" ht="26.25" x14ac:dyDescent="0.25">
      <c r="A1553" s="4" t="s">
        <v>19</v>
      </c>
      <c r="B1553" s="1" t="s">
        <v>1</v>
      </c>
      <c r="C1553" s="15">
        <v>2016</v>
      </c>
      <c r="D1553" s="7" t="s">
        <v>41</v>
      </c>
      <c r="E1553" s="5">
        <v>0</v>
      </c>
      <c r="F1553" s="5">
        <v>0</v>
      </c>
      <c r="G1553" s="5">
        <v>0</v>
      </c>
      <c r="H1553" s="5">
        <v>0</v>
      </c>
      <c r="I1553" s="5">
        <v>0</v>
      </c>
    </row>
    <row r="1554" spans="1:9" ht="26.25" x14ac:dyDescent="0.25">
      <c r="A1554" s="2" t="s">
        <v>19</v>
      </c>
      <c r="B1554" s="1" t="s">
        <v>1</v>
      </c>
      <c r="C1554" s="14">
        <v>2017</v>
      </c>
      <c r="D1554" s="7" t="s">
        <v>41</v>
      </c>
      <c r="E1554" s="3">
        <v>0</v>
      </c>
      <c r="F1554" s="3">
        <v>0</v>
      </c>
      <c r="G1554" s="3">
        <v>0</v>
      </c>
      <c r="H1554" s="3">
        <v>0</v>
      </c>
      <c r="I1554" s="3">
        <v>0</v>
      </c>
    </row>
    <row r="1555" spans="1:9" ht="26.25" x14ac:dyDescent="0.25">
      <c r="A1555" s="4" t="s">
        <v>19</v>
      </c>
      <c r="B1555" s="1" t="s">
        <v>1</v>
      </c>
      <c r="C1555" s="15">
        <v>2018</v>
      </c>
      <c r="D1555" s="7" t="s">
        <v>41</v>
      </c>
      <c r="E1555" s="5">
        <v>0</v>
      </c>
      <c r="F1555" s="5">
        <v>0</v>
      </c>
      <c r="G1555" s="5">
        <v>0</v>
      </c>
      <c r="H1555" s="5">
        <v>0</v>
      </c>
      <c r="I1555" s="5">
        <v>0</v>
      </c>
    </row>
    <row r="1556" spans="1:9" ht="26.25" x14ac:dyDescent="0.25">
      <c r="A1556" s="2" t="s">
        <v>20</v>
      </c>
      <c r="B1556" s="1" t="s">
        <v>1</v>
      </c>
      <c r="C1556" s="14">
        <v>2012</v>
      </c>
      <c r="D1556" s="7" t="s">
        <v>41</v>
      </c>
      <c r="E1556" s="3">
        <v>626.5</v>
      </c>
      <c r="F1556" s="3">
        <v>1.46</v>
      </c>
      <c r="G1556" s="3">
        <v>8.6999999999999993</v>
      </c>
      <c r="H1556" s="3">
        <v>0.36</v>
      </c>
      <c r="I1556" s="3">
        <v>0.24</v>
      </c>
    </row>
    <row r="1557" spans="1:9" ht="26.25" x14ac:dyDescent="0.25">
      <c r="A1557" s="4" t="s">
        <v>20</v>
      </c>
      <c r="B1557" s="1" t="s">
        <v>1</v>
      </c>
      <c r="C1557" s="15">
        <v>2013</v>
      </c>
      <c r="D1557" s="7" t="s">
        <v>41</v>
      </c>
      <c r="E1557" s="5">
        <v>763.4</v>
      </c>
      <c r="F1557" s="5">
        <v>1.78</v>
      </c>
      <c r="G1557" s="5">
        <v>10.6</v>
      </c>
      <c r="H1557" s="5">
        <v>0.43</v>
      </c>
      <c r="I1557" s="5">
        <v>0.28999999999999998</v>
      </c>
    </row>
    <row r="1558" spans="1:9" ht="26.25" x14ac:dyDescent="0.25">
      <c r="A1558" s="2" t="s">
        <v>20</v>
      </c>
      <c r="B1558" s="1" t="s">
        <v>1</v>
      </c>
      <c r="C1558" s="14">
        <v>2014</v>
      </c>
      <c r="D1558" s="7" t="s">
        <v>41</v>
      </c>
      <c r="E1558" s="3">
        <v>672.75</v>
      </c>
      <c r="F1558" s="3">
        <v>1.57</v>
      </c>
      <c r="G1558" s="3">
        <v>9.34</v>
      </c>
      <c r="H1558" s="3">
        <v>0.38</v>
      </c>
      <c r="I1558" s="3">
        <v>0.25</v>
      </c>
    </row>
    <row r="1559" spans="1:9" ht="26.25" x14ac:dyDescent="0.25">
      <c r="A1559" s="4" t="s">
        <v>20</v>
      </c>
      <c r="B1559" s="1" t="s">
        <v>1</v>
      </c>
      <c r="C1559" s="15">
        <v>2015</v>
      </c>
      <c r="D1559" s="7" t="s">
        <v>41</v>
      </c>
      <c r="E1559" s="5">
        <v>724.26</v>
      </c>
      <c r="F1559" s="5">
        <v>1.69</v>
      </c>
      <c r="G1559" s="5">
        <v>10.050000000000001</v>
      </c>
      <c r="H1559" s="5">
        <v>0.41</v>
      </c>
      <c r="I1559" s="5">
        <v>0.27</v>
      </c>
    </row>
    <row r="1560" spans="1:9" ht="26.25" x14ac:dyDescent="0.25">
      <c r="A1560" s="2" t="s">
        <v>20</v>
      </c>
      <c r="B1560" s="1" t="s">
        <v>1</v>
      </c>
      <c r="C1560" s="14">
        <v>2016</v>
      </c>
      <c r="D1560" s="7" t="s">
        <v>41</v>
      </c>
      <c r="E1560" s="3">
        <v>744.06</v>
      </c>
      <c r="F1560" s="3">
        <v>1.74</v>
      </c>
      <c r="G1560" s="3">
        <v>10.33</v>
      </c>
      <c r="H1560" s="3">
        <v>0.42</v>
      </c>
      <c r="I1560" s="3">
        <v>0.28000000000000003</v>
      </c>
    </row>
    <row r="1561" spans="1:9" ht="26.25" x14ac:dyDescent="0.25">
      <c r="A1561" s="4" t="s">
        <v>20</v>
      </c>
      <c r="B1561" s="1" t="s">
        <v>1</v>
      </c>
      <c r="C1561" s="15">
        <v>2017</v>
      </c>
      <c r="D1561" s="7" t="s">
        <v>41</v>
      </c>
      <c r="E1561" s="5">
        <v>1121.94</v>
      </c>
      <c r="F1561" s="5">
        <v>2.62</v>
      </c>
      <c r="G1561" s="5">
        <v>15.57</v>
      </c>
      <c r="H1561" s="5">
        <v>0.64</v>
      </c>
      <c r="I1561" s="5">
        <v>0.42</v>
      </c>
    </row>
    <row r="1562" spans="1:9" ht="26.25" x14ac:dyDescent="0.25">
      <c r="A1562" s="2" t="s">
        <v>20</v>
      </c>
      <c r="B1562" s="1" t="s">
        <v>1</v>
      </c>
      <c r="C1562" s="14">
        <v>2018</v>
      </c>
      <c r="D1562" s="7" t="s">
        <v>41</v>
      </c>
      <c r="E1562" s="3">
        <v>2256.88</v>
      </c>
      <c r="F1562" s="3">
        <v>5.27</v>
      </c>
      <c r="G1562" s="3">
        <v>31.33</v>
      </c>
      <c r="H1562" s="3">
        <v>1.28</v>
      </c>
      <c r="I1562" s="3">
        <v>0.85</v>
      </c>
    </row>
    <row r="1563" spans="1:9" ht="26.25" x14ac:dyDescent="0.25">
      <c r="A1563" s="4" t="s">
        <v>21</v>
      </c>
      <c r="B1563" s="1" t="s">
        <v>1</v>
      </c>
      <c r="C1563" s="15">
        <v>2012</v>
      </c>
      <c r="D1563" s="7" t="s">
        <v>41</v>
      </c>
      <c r="E1563" s="5">
        <v>25193.05</v>
      </c>
      <c r="F1563" s="5">
        <v>58.81</v>
      </c>
      <c r="G1563" s="5">
        <v>349.68</v>
      </c>
      <c r="H1563" s="5">
        <v>14.31</v>
      </c>
      <c r="I1563" s="5">
        <v>9.5399999999999991</v>
      </c>
    </row>
    <row r="1564" spans="1:9" ht="26.25" x14ac:dyDescent="0.25">
      <c r="A1564" s="2" t="s">
        <v>21</v>
      </c>
      <c r="B1564" s="1" t="s">
        <v>1</v>
      </c>
      <c r="C1564" s="14">
        <v>2013</v>
      </c>
      <c r="D1564" s="7" t="s">
        <v>41</v>
      </c>
      <c r="E1564" s="3">
        <v>25847.91</v>
      </c>
      <c r="F1564" s="3">
        <v>60.34</v>
      </c>
      <c r="G1564" s="3">
        <v>358.77</v>
      </c>
      <c r="H1564" s="3">
        <v>14.68</v>
      </c>
      <c r="I1564" s="3">
        <v>9.7799999999999994</v>
      </c>
    </row>
    <row r="1565" spans="1:9" ht="26.25" x14ac:dyDescent="0.25">
      <c r="A1565" s="4" t="s">
        <v>21</v>
      </c>
      <c r="B1565" s="1" t="s">
        <v>1</v>
      </c>
      <c r="C1565" s="15">
        <v>2014</v>
      </c>
      <c r="D1565" s="7" t="s">
        <v>41</v>
      </c>
      <c r="E1565" s="5">
        <v>27795.91</v>
      </c>
      <c r="F1565" s="5">
        <v>64.89</v>
      </c>
      <c r="G1565" s="5">
        <v>385.81</v>
      </c>
      <c r="H1565" s="5">
        <v>15.78</v>
      </c>
      <c r="I1565" s="5">
        <v>10.52</v>
      </c>
    </row>
    <row r="1566" spans="1:9" ht="26.25" x14ac:dyDescent="0.25">
      <c r="A1566" s="2" t="s">
        <v>21</v>
      </c>
      <c r="B1566" s="1" t="s">
        <v>1</v>
      </c>
      <c r="C1566" s="14">
        <v>2015</v>
      </c>
      <c r="D1566" s="7" t="s">
        <v>41</v>
      </c>
      <c r="E1566" s="3">
        <v>27688.560000000001</v>
      </c>
      <c r="F1566" s="3">
        <v>64.64</v>
      </c>
      <c r="G1566" s="3">
        <v>384.32</v>
      </c>
      <c r="H1566" s="3">
        <v>15.72</v>
      </c>
      <c r="I1566" s="3">
        <v>10.48</v>
      </c>
    </row>
    <row r="1567" spans="1:9" ht="26.25" x14ac:dyDescent="0.25">
      <c r="A1567" s="4" t="s">
        <v>21</v>
      </c>
      <c r="B1567" s="1" t="s">
        <v>1</v>
      </c>
      <c r="C1567" s="15">
        <v>2016</v>
      </c>
      <c r="D1567" s="7" t="s">
        <v>41</v>
      </c>
      <c r="E1567" s="5">
        <v>27791.85</v>
      </c>
      <c r="F1567" s="5">
        <v>64.88</v>
      </c>
      <c r="G1567" s="5">
        <v>385.75</v>
      </c>
      <c r="H1567" s="5">
        <v>15.78</v>
      </c>
      <c r="I1567" s="5">
        <v>10.52</v>
      </c>
    </row>
    <row r="1568" spans="1:9" ht="26.25" x14ac:dyDescent="0.25">
      <c r="A1568" s="2" t="s">
        <v>21</v>
      </c>
      <c r="B1568" s="1" t="s">
        <v>1</v>
      </c>
      <c r="C1568" s="14">
        <v>2017</v>
      </c>
      <c r="D1568" s="7" t="s">
        <v>41</v>
      </c>
      <c r="E1568" s="3">
        <v>29307.32</v>
      </c>
      <c r="F1568" s="3">
        <v>68.41</v>
      </c>
      <c r="G1568" s="3">
        <v>406.79</v>
      </c>
      <c r="H1568" s="3">
        <v>16.64</v>
      </c>
      <c r="I1568" s="3">
        <v>11.09</v>
      </c>
    </row>
    <row r="1569" spans="1:9" ht="26.25" x14ac:dyDescent="0.25">
      <c r="A1569" s="4" t="s">
        <v>21</v>
      </c>
      <c r="B1569" s="1" t="s">
        <v>1</v>
      </c>
      <c r="C1569" s="15">
        <v>2018</v>
      </c>
      <c r="D1569" s="7" t="s">
        <v>41</v>
      </c>
      <c r="E1569" s="5">
        <v>28931.03</v>
      </c>
      <c r="F1569" s="5">
        <v>67.540000000000006</v>
      </c>
      <c r="G1569" s="5">
        <v>401.57</v>
      </c>
      <c r="H1569" s="5">
        <v>16.43</v>
      </c>
      <c r="I1569" s="5">
        <v>10.95</v>
      </c>
    </row>
    <row r="1570" spans="1:9" x14ac:dyDescent="0.25">
      <c r="A1570" s="2" t="s">
        <v>22</v>
      </c>
      <c r="B1570" s="1" t="s">
        <v>1</v>
      </c>
      <c r="C1570" s="14">
        <v>2012</v>
      </c>
      <c r="D1570" s="7" t="s">
        <v>41</v>
      </c>
      <c r="E1570" s="3">
        <v>745.64</v>
      </c>
      <c r="F1570" s="3">
        <v>1.74</v>
      </c>
      <c r="G1570" s="3">
        <v>10.35</v>
      </c>
      <c r="H1570" s="3">
        <v>0.42</v>
      </c>
      <c r="I1570" s="3">
        <v>0.28000000000000003</v>
      </c>
    </row>
    <row r="1571" spans="1:9" x14ac:dyDescent="0.25">
      <c r="A1571" s="4" t="s">
        <v>22</v>
      </c>
      <c r="B1571" s="1" t="s">
        <v>1</v>
      </c>
      <c r="C1571" s="15">
        <v>2013</v>
      </c>
      <c r="D1571" s="7" t="s">
        <v>41</v>
      </c>
      <c r="E1571" s="5">
        <v>738.78</v>
      </c>
      <c r="F1571" s="5">
        <v>1.72</v>
      </c>
      <c r="G1571" s="5">
        <v>10.25</v>
      </c>
      <c r="H1571" s="5">
        <v>0.42</v>
      </c>
      <c r="I1571" s="5">
        <v>0.28000000000000003</v>
      </c>
    </row>
    <row r="1572" spans="1:9" x14ac:dyDescent="0.25">
      <c r="A1572" s="2" t="s">
        <v>22</v>
      </c>
      <c r="B1572" s="1" t="s">
        <v>1</v>
      </c>
      <c r="C1572" s="14">
        <v>2014</v>
      </c>
      <c r="D1572" s="7" t="s">
        <v>41</v>
      </c>
      <c r="E1572" s="3">
        <v>846.06</v>
      </c>
      <c r="F1572" s="3">
        <v>1.98</v>
      </c>
      <c r="G1572" s="3">
        <v>11.74</v>
      </c>
      <c r="H1572" s="3">
        <v>0.48</v>
      </c>
      <c r="I1572" s="3">
        <v>0.32</v>
      </c>
    </row>
    <row r="1573" spans="1:9" x14ac:dyDescent="0.25">
      <c r="A1573" s="4" t="s">
        <v>22</v>
      </c>
      <c r="B1573" s="1" t="s">
        <v>1</v>
      </c>
      <c r="C1573" s="15">
        <v>2015</v>
      </c>
      <c r="D1573" s="7" t="s">
        <v>41</v>
      </c>
      <c r="E1573" s="5">
        <v>832.54</v>
      </c>
      <c r="F1573" s="5">
        <v>1.94</v>
      </c>
      <c r="G1573" s="5">
        <v>11.56</v>
      </c>
      <c r="H1573" s="5">
        <v>0.47</v>
      </c>
      <c r="I1573" s="5">
        <v>0.32</v>
      </c>
    </row>
    <row r="1574" spans="1:9" x14ac:dyDescent="0.25">
      <c r="A1574" s="2" t="s">
        <v>22</v>
      </c>
      <c r="B1574" s="1" t="s">
        <v>1</v>
      </c>
      <c r="C1574" s="14">
        <v>2016</v>
      </c>
      <c r="D1574" s="7" t="s">
        <v>41</v>
      </c>
      <c r="E1574" s="3">
        <v>999.92</v>
      </c>
      <c r="F1574" s="3">
        <v>2.33</v>
      </c>
      <c r="G1574" s="3">
        <v>13.88</v>
      </c>
      <c r="H1574" s="3">
        <v>0.56999999999999995</v>
      </c>
      <c r="I1574" s="3">
        <v>0.38</v>
      </c>
    </row>
    <row r="1575" spans="1:9" x14ac:dyDescent="0.25">
      <c r="A1575" s="4" t="s">
        <v>22</v>
      </c>
      <c r="B1575" s="1" t="s">
        <v>1</v>
      </c>
      <c r="C1575" s="15">
        <v>2017</v>
      </c>
      <c r="D1575" s="7" t="s">
        <v>41</v>
      </c>
      <c r="E1575" s="5">
        <v>1189.23</v>
      </c>
      <c r="F1575" s="5">
        <v>2.78</v>
      </c>
      <c r="G1575" s="5">
        <v>16.510000000000002</v>
      </c>
      <c r="H1575" s="5">
        <v>0.68</v>
      </c>
      <c r="I1575" s="5">
        <v>0.45</v>
      </c>
    </row>
    <row r="1576" spans="1:9" x14ac:dyDescent="0.25">
      <c r="A1576" s="2" t="s">
        <v>22</v>
      </c>
      <c r="B1576" s="1" t="s">
        <v>1</v>
      </c>
      <c r="C1576" s="14">
        <v>2018</v>
      </c>
      <c r="D1576" s="7" t="s">
        <v>41</v>
      </c>
      <c r="E1576" s="3">
        <v>1441.79</v>
      </c>
      <c r="F1576" s="3">
        <v>3.37</v>
      </c>
      <c r="G1576" s="3">
        <v>20.010000000000002</v>
      </c>
      <c r="H1576" s="3">
        <v>0.82</v>
      </c>
      <c r="I1576" s="3">
        <v>0.55000000000000004</v>
      </c>
    </row>
    <row r="1577" spans="1:9" ht="26.25" x14ac:dyDescent="0.25">
      <c r="A1577" s="2" t="s">
        <v>8</v>
      </c>
      <c r="B1577" s="1" t="s">
        <v>2</v>
      </c>
      <c r="C1577" s="14">
        <v>2012</v>
      </c>
      <c r="D1577" s="7" t="s">
        <v>41</v>
      </c>
      <c r="E1577" s="3">
        <v>5322.49</v>
      </c>
      <c r="F1577" s="3">
        <v>12.42</v>
      </c>
      <c r="G1577" s="3">
        <v>75.16</v>
      </c>
      <c r="H1577" s="3">
        <v>7.05</v>
      </c>
      <c r="I1577" s="3">
        <v>2.0099999999999998</v>
      </c>
    </row>
    <row r="1578" spans="1:9" ht="26.25" x14ac:dyDescent="0.25">
      <c r="A1578" s="4" t="s">
        <v>8</v>
      </c>
      <c r="B1578" s="1" t="s">
        <v>2</v>
      </c>
      <c r="C1578" s="15">
        <v>2013</v>
      </c>
      <c r="D1578" s="7" t="s">
        <v>41</v>
      </c>
      <c r="E1578" s="5">
        <v>5859.12</v>
      </c>
      <c r="F1578" s="5">
        <v>13.68</v>
      </c>
      <c r="G1578" s="5">
        <v>82.65</v>
      </c>
      <c r="H1578" s="5">
        <v>7.76</v>
      </c>
      <c r="I1578" s="5">
        <v>2.2200000000000002</v>
      </c>
    </row>
    <row r="1579" spans="1:9" ht="26.25" x14ac:dyDescent="0.25">
      <c r="A1579" s="2" t="s">
        <v>8</v>
      </c>
      <c r="B1579" s="1" t="s">
        <v>2</v>
      </c>
      <c r="C1579" s="14">
        <v>2014</v>
      </c>
      <c r="D1579" s="7" t="s">
        <v>41</v>
      </c>
      <c r="E1579" s="3">
        <v>6364.27</v>
      </c>
      <c r="F1579" s="3">
        <v>14.86</v>
      </c>
      <c r="G1579" s="3">
        <v>89.73</v>
      </c>
      <c r="H1579" s="3">
        <v>8.43</v>
      </c>
      <c r="I1579" s="3">
        <v>2.41</v>
      </c>
    </row>
    <row r="1580" spans="1:9" ht="26.25" x14ac:dyDescent="0.25">
      <c r="A1580" s="4" t="s">
        <v>8</v>
      </c>
      <c r="B1580" s="1" t="s">
        <v>2</v>
      </c>
      <c r="C1580" s="15">
        <v>2015</v>
      </c>
      <c r="D1580" s="7" t="s">
        <v>41</v>
      </c>
      <c r="E1580" s="5">
        <v>6806.24</v>
      </c>
      <c r="F1580" s="5">
        <v>15.89</v>
      </c>
      <c r="G1580" s="5">
        <v>95.97</v>
      </c>
      <c r="H1580" s="5">
        <v>9.02</v>
      </c>
      <c r="I1580" s="5">
        <v>2.58</v>
      </c>
    </row>
    <row r="1581" spans="1:9" ht="26.25" x14ac:dyDescent="0.25">
      <c r="A1581" s="2" t="s">
        <v>8</v>
      </c>
      <c r="B1581" s="1" t="s">
        <v>2</v>
      </c>
      <c r="C1581" s="14">
        <v>2016</v>
      </c>
      <c r="D1581" s="7" t="s">
        <v>41</v>
      </c>
      <c r="E1581" s="3">
        <v>10331.15</v>
      </c>
      <c r="F1581" s="3">
        <v>24.12</v>
      </c>
      <c r="G1581" s="3">
        <v>145.78</v>
      </c>
      <c r="H1581" s="3">
        <v>13.69</v>
      </c>
      <c r="I1581" s="3">
        <v>3.91</v>
      </c>
    </row>
    <row r="1582" spans="1:9" ht="26.25" x14ac:dyDescent="0.25">
      <c r="A1582" s="4" t="s">
        <v>8</v>
      </c>
      <c r="B1582" s="1" t="s">
        <v>2</v>
      </c>
      <c r="C1582" s="15">
        <v>2017</v>
      </c>
      <c r="D1582" s="7" t="s">
        <v>41</v>
      </c>
      <c r="E1582" s="5">
        <v>9296.2099999999991</v>
      </c>
      <c r="F1582" s="5">
        <v>21.7</v>
      </c>
      <c r="G1582" s="5">
        <v>130.94999999999999</v>
      </c>
      <c r="H1582" s="5">
        <v>12.32</v>
      </c>
      <c r="I1582" s="5">
        <v>3.52</v>
      </c>
    </row>
    <row r="1583" spans="1:9" ht="26.25" x14ac:dyDescent="0.25">
      <c r="A1583" s="2" t="s">
        <v>8</v>
      </c>
      <c r="B1583" s="1" t="s">
        <v>2</v>
      </c>
      <c r="C1583" s="14">
        <v>2018</v>
      </c>
      <c r="D1583" s="7" t="s">
        <v>41</v>
      </c>
      <c r="E1583" s="3">
        <v>7303.92</v>
      </c>
      <c r="F1583" s="3">
        <v>17.05</v>
      </c>
      <c r="G1583" s="3">
        <v>102.88</v>
      </c>
      <c r="H1583" s="3">
        <v>9.68</v>
      </c>
      <c r="I1583" s="3">
        <v>2.76</v>
      </c>
    </row>
    <row r="1584" spans="1:9" x14ac:dyDescent="0.25">
      <c r="A1584" s="4" t="s">
        <v>9</v>
      </c>
      <c r="B1584" s="1" t="s">
        <v>2</v>
      </c>
      <c r="C1584" s="15">
        <v>2012</v>
      </c>
      <c r="D1584" s="7" t="s">
        <v>41</v>
      </c>
      <c r="E1584" s="5">
        <v>0</v>
      </c>
      <c r="F1584" s="5">
        <v>0</v>
      </c>
      <c r="G1584" s="5">
        <v>0</v>
      </c>
      <c r="H1584" s="5">
        <v>0</v>
      </c>
      <c r="I1584" s="5">
        <v>0</v>
      </c>
    </row>
    <row r="1585" spans="1:9" x14ac:dyDescent="0.25">
      <c r="A1585" s="2" t="s">
        <v>9</v>
      </c>
      <c r="B1585" s="1" t="s">
        <v>2</v>
      </c>
      <c r="C1585" s="14">
        <v>2013</v>
      </c>
      <c r="D1585" s="7" t="s">
        <v>41</v>
      </c>
      <c r="E1585" s="3">
        <v>0</v>
      </c>
      <c r="F1585" s="3">
        <v>0</v>
      </c>
      <c r="G1585" s="3">
        <v>0</v>
      </c>
      <c r="H1585" s="3">
        <v>0</v>
      </c>
      <c r="I1585" s="3">
        <v>0</v>
      </c>
    </row>
    <row r="1586" spans="1:9" x14ac:dyDescent="0.25">
      <c r="A1586" s="4" t="s">
        <v>9</v>
      </c>
      <c r="B1586" s="1" t="s">
        <v>2</v>
      </c>
      <c r="C1586" s="15">
        <v>2014</v>
      </c>
      <c r="D1586" s="7" t="s">
        <v>41</v>
      </c>
      <c r="E1586" s="5">
        <v>684.16</v>
      </c>
      <c r="F1586" s="5">
        <v>1.6</v>
      </c>
      <c r="G1586" s="5">
        <v>9.52</v>
      </c>
      <c r="H1586" s="5">
        <v>0.91</v>
      </c>
      <c r="I1586" s="5">
        <v>0.26</v>
      </c>
    </row>
    <row r="1587" spans="1:9" x14ac:dyDescent="0.25">
      <c r="A1587" s="2" t="s">
        <v>9</v>
      </c>
      <c r="B1587" s="1" t="s">
        <v>2</v>
      </c>
      <c r="C1587" s="14">
        <v>2015</v>
      </c>
      <c r="D1587" s="7" t="s">
        <v>41</v>
      </c>
      <c r="E1587" s="3">
        <v>0</v>
      </c>
      <c r="F1587" s="3">
        <v>0</v>
      </c>
      <c r="G1587" s="3">
        <v>0</v>
      </c>
      <c r="H1587" s="3">
        <v>0</v>
      </c>
      <c r="I1587" s="3">
        <v>0</v>
      </c>
    </row>
    <row r="1588" spans="1:9" x14ac:dyDescent="0.25">
      <c r="A1588" s="4" t="s">
        <v>9</v>
      </c>
      <c r="B1588" s="1" t="s">
        <v>2</v>
      </c>
      <c r="C1588" s="15">
        <v>2016</v>
      </c>
      <c r="D1588" s="7" t="s">
        <v>41</v>
      </c>
      <c r="E1588" s="5">
        <v>0</v>
      </c>
      <c r="F1588" s="5">
        <v>0</v>
      </c>
      <c r="G1588" s="5">
        <v>0</v>
      </c>
      <c r="H1588" s="5">
        <v>0</v>
      </c>
      <c r="I1588" s="5">
        <v>0</v>
      </c>
    </row>
    <row r="1589" spans="1:9" x14ac:dyDescent="0.25">
      <c r="A1589" s="2" t="s">
        <v>9</v>
      </c>
      <c r="B1589" s="1" t="s">
        <v>2</v>
      </c>
      <c r="C1589" s="14">
        <v>2017</v>
      </c>
      <c r="D1589" s="7" t="s">
        <v>41</v>
      </c>
      <c r="E1589" s="3">
        <v>0</v>
      </c>
      <c r="F1589" s="3">
        <v>0</v>
      </c>
      <c r="G1589" s="3">
        <v>0</v>
      </c>
      <c r="H1589" s="3">
        <v>0</v>
      </c>
      <c r="I1589" s="3">
        <v>0</v>
      </c>
    </row>
    <row r="1590" spans="1:9" x14ac:dyDescent="0.25">
      <c r="A1590" s="4" t="s">
        <v>9</v>
      </c>
      <c r="B1590" s="1" t="s">
        <v>2</v>
      </c>
      <c r="C1590" s="15">
        <v>2018</v>
      </c>
      <c r="D1590" s="7" t="s">
        <v>41</v>
      </c>
      <c r="E1590" s="5">
        <v>0</v>
      </c>
      <c r="F1590" s="5">
        <v>0</v>
      </c>
      <c r="G1590" s="5">
        <v>0</v>
      </c>
      <c r="H1590" s="5">
        <v>0</v>
      </c>
      <c r="I1590" s="5">
        <v>0</v>
      </c>
    </row>
    <row r="1591" spans="1:9" x14ac:dyDescent="0.25">
      <c r="A1591" s="2" t="s">
        <v>10</v>
      </c>
      <c r="B1591" s="1" t="s">
        <v>2</v>
      </c>
      <c r="C1591" s="14">
        <v>2012</v>
      </c>
      <c r="D1591" s="7" t="s">
        <v>41</v>
      </c>
      <c r="E1591" s="3">
        <v>10700.76</v>
      </c>
      <c r="F1591" s="3">
        <v>24.98</v>
      </c>
      <c r="G1591" s="3">
        <v>151.63</v>
      </c>
      <c r="H1591" s="3">
        <v>14.18</v>
      </c>
      <c r="I1591" s="3">
        <v>4.05</v>
      </c>
    </row>
    <row r="1592" spans="1:9" x14ac:dyDescent="0.25">
      <c r="A1592" s="4" t="s">
        <v>10</v>
      </c>
      <c r="B1592" s="1" t="s">
        <v>2</v>
      </c>
      <c r="C1592" s="15">
        <v>2013</v>
      </c>
      <c r="D1592" s="7" t="s">
        <v>41</v>
      </c>
      <c r="E1592" s="5">
        <v>7492.59</v>
      </c>
      <c r="F1592" s="5">
        <v>17.489999999999998</v>
      </c>
      <c r="G1592" s="5">
        <v>106.12</v>
      </c>
      <c r="H1592" s="5">
        <v>9.93</v>
      </c>
      <c r="I1592" s="5">
        <v>2.84</v>
      </c>
    </row>
    <row r="1593" spans="1:9" x14ac:dyDescent="0.25">
      <c r="A1593" s="2" t="s">
        <v>10</v>
      </c>
      <c r="B1593" s="1" t="s">
        <v>2</v>
      </c>
      <c r="C1593" s="14">
        <v>2014</v>
      </c>
      <c r="D1593" s="7" t="s">
        <v>41</v>
      </c>
      <c r="E1593" s="3">
        <v>6495.15</v>
      </c>
      <c r="F1593" s="3">
        <v>15.16</v>
      </c>
      <c r="G1593" s="3">
        <v>92.04</v>
      </c>
      <c r="H1593" s="3">
        <v>8.61</v>
      </c>
      <c r="I1593" s="3">
        <v>2.46</v>
      </c>
    </row>
    <row r="1594" spans="1:9" x14ac:dyDescent="0.25">
      <c r="A1594" s="4" t="s">
        <v>10</v>
      </c>
      <c r="B1594" s="1" t="s">
        <v>2</v>
      </c>
      <c r="C1594" s="15">
        <v>2015</v>
      </c>
      <c r="D1594" s="7" t="s">
        <v>41</v>
      </c>
      <c r="E1594" s="5">
        <v>7139.34</v>
      </c>
      <c r="F1594" s="5">
        <v>16.670000000000002</v>
      </c>
      <c r="G1594" s="5">
        <v>101.17</v>
      </c>
      <c r="H1594" s="5">
        <v>9.4600000000000009</v>
      </c>
      <c r="I1594" s="5">
        <v>2.7</v>
      </c>
    </row>
    <row r="1595" spans="1:9" x14ac:dyDescent="0.25">
      <c r="A1595" s="2" t="s">
        <v>10</v>
      </c>
      <c r="B1595" s="1" t="s">
        <v>2</v>
      </c>
      <c r="C1595" s="14">
        <v>2016</v>
      </c>
      <c r="D1595" s="7" t="s">
        <v>41</v>
      </c>
      <c r="E1595" s="3">
        <v>6921.83</v>
      </c>
      <c r="F1595" s="3">
        <v>16.16</v>
      </c>
      <c r="G1595" s="3">
        <v>98.13</v>
      </c>
      <c r="H1595" s="3">
        <v>9.17</v>
      </c>
      <c r="I1595" s="3">
        <v>2.62</v>
      </c>
    </row>
    <row r="1596" spans="1:9" x14ac:dyDescent="0.25">
      <c r="A1596" s="4" t="s">
        <v>10</v>
      </c>
      <c r="B1596" s="1" t="s">
        <v>2</v>
      </c>
      <c r="C1596" s="15">
        <v>2017</v>
      </c>
      <c r="D1596" s="7" t="s">
        <v>41</v>
      </c>
      <c r="E1596" s="5">
        <v>10216.08</v>
      </c>
      <c r="F1596" s="5">
        <v>23.85</v>
      </c>
      <c r="G1596" s="5">
        <v>144.83000000000001</v>
      </c>
      <c r="H1596" s="5">
        <v>13.54</v>
      </c>
      <c r="I1596" s="5">
        <v>3.87</v>
      </c>
    </row>
    <row r="1597" spans="1:9" x14ac:dyDescent="0.25">
      <c r="A1597" s="2" t="s">
        <v>10</v>
      </c>
      <c r="B1597" s="1" t="s">
        <v>2</v>
      </c>
      <c r="C1597" s="14">
        <v>2018</v>
      </c>
      <c r="D1597" s="7" t="s">
        <v>41</v>
      </c>
      <c r="E1597" s="3">
        <v>6526.85</v>
      </c>
      <c r="F1597" s="3">
        <v>15.24</v>
      </c>
      <c r="G1597" s="3">
        <v>92.53</v>
      </c>
      <c r="H1597" s="3">
        <v>8.65</v>
      </c>
      <c r="I1597" s="3">
        <v>2.4700000000000002</v>
      </c>
    </row>
    <row r="1598" spans="1:9" ht="26.25" x14ac:dyDescent="0.25">
      <c r="A1598" s="4" t="s">
        <v>11</v>
      </c>
      <c r="B1598" s="1" t="s">
        <v>2</v>
      </c>
      <c r="C1598" s="15">
        <v>2012</v>
      </c>
      <c r="D1598" s="7" t="s">
        <v>41</v>
      </c>
      <c r="E1598" s="5">
        <v>74242.399999999994</v>
      </c>
      <c r="F1598" s="5">
        <v>173.31</v>
      </c>
      <c r="G1598" s="5">
        <v>1050.8399999999999</v>
      </c>
      <c r="H1598" s="5">
        <v>98.37</v>
      </c>
      <c r="I1598" s="5">
        <v>28.1</v>
      </c>
    </row>
    <row r="1599" spans="1:9" ht="26.25" x14ac:dyDescent="0.25">
      <c r="A1599" s="2" t="s">
        <v>11</v>
      </c>
      <c r="B1599" s="1" t="s">
        <v>2</v>
      </c>
      <c r="C1599" s="14">
        <v>2013</v>
      </c>
      <c r="D1599" s="7" t="s">
        <v>41</v>
      </c>
      <c r="E1599" s="3">
        <v>73016.67</v>
      </c>
      <c r="F1599" s="3">
        <v>170.45</v>
      </c>
      <c r="G1599" s="3">
        <v>1033.2</v>
      </c>
      <c r="H1599" s="3">
        <v>96.74</v>
      </c>
      <c r="I1599" s="3">
        <v>27.64</v>
      </c>
    </row>
    <row r="1600" spans="1:9" ht="26.25" x14ac:dyDescent="0.25">
      <c r="A1600" s="4" t="s">
        <v>11</v>
      </c>
      <c r="B1600" s="1" t="s">
        <v>2</v>
      </c>
      <c r="C1600" s="15">
        <v>2014</v>
      </c>
      <c r="D1600" s="7" t="s">
        <v>41</v>
      </c>
      <c r="E1600" s="5">
        <v>69284.600000000006</v>
      </c>
      <c r="F1600" s="5">
        <v>161.74</v>
      </c>
      <c r="G1600" s="5">
        <v>980.18</v>
      </c>
      <c r="H1600" s="5">
        <v>91.8</v>
      </c>
      <c r="I1600" s="5">
        <v>26.23</v>
      </c>
    </row>
    <row r="1601" spans="1:9" ht="26.25" x14ac:dyDescent="0.25">
      <c r="A1601" s="2" t="s">
        <v>11</v>
      </c>
      <c r="B1601" s="1" t="s">
        <v>2</v>
      </c>
      <c r="C1601" s="14">
        <v>2015</v>
      </c>
      <c r="D1601" s="7" t="s">
        <v>41</v>
      </c>
      <c r="E1601" s="3">
        <v>73375.75</v>
      </c>
      <c r="F1601" s="3">
        <v>171.29</v>
      </c>
      <c r="G1601" s="3">
        <v>1037.73</v>
      </c>
      <c r="H1601" s="3">
        <v>97.22</v>
      </c>
      <c r="I1601" s="3">
        <v>27.78</v>
      </c>
    </row>
    <row r="1602" spans="1:9" ht="26.25" x14ac:dyDescent="0.25">
      <c r="A1602" s="4" t="s">
        <v>11</v>
      </c>
      <c r="B1602" s="1" t="s">
        <v>2</v>
      </c>
      <c r="C1602" s="15">
        <v>2016</v>
      </c>
      <c r="D1602" s="7" t="s">
        <v>41</v>
      </c>
      <c r="E1602" s="5">
        <v>74801.61</v>
      </c>
      <c r="F1602" s="5">
        <v>174.62</v>
      </c>
      <c r="G1602" s="5">
        <v>1058.17</v>
      </c>
      <c r="H1602" s="5">
        <v>99.11</v>
      </c>
      <c r="I1602" s="5">
        <v>28.32</v>
      </c>
    </row>
    <row r="1603" spans="1:9" ht="26.25" x14ac:dyDescent="0.25">
      <c r="A1603" s="2" t="s">
        <v>11</v>
      </c>
      <c r="B1603" s="1" t="s">
        <v>2</v>
      </c>
      <c r="C1603" s="14">
        <v>2017</v>
      </c>
      <c r="D1603" s="7" t="s">
        <v>41</v>
      </c>
      <c r="E1603" s="3">
        <v>77375.11</v>
      </c>
      <c r="F1603" s="3">
        <v>180.62</v>
      </c>
      <c r="G1603" s="3">
        <v>1094.32</v>
      </c>
      <c r="H1603" s="3">
        <v>102.52</v>
      </c>
      <c r="I1603" s="3">
        <v>29.29</v>
      </c>
    </row>
    <row r="1604" spans="1:9" ht="26.25" x14ac:dyDescent="0.25">
      <c r="A1604" s="4" t="s">
        <v>11</v>
      </c>
      <c r="B1604" s="1" t="s">
        <v>2</v>
      </c>
      <c r="C1604" s="15">
        <v>2018</v>
      </c>
      <c r="D1604" s="7" t="s">
        <v>41</v>
      </c>
      <c r="E1604" s="5">
        <v>82118.89</v>
      </c>
      <c r="F1604" s="5">
        <v>191.7</v>
      </c>
      <c r="G1604" s="5">
        <v>1161.28</v>
      </c>
      <c r="H1604" s="5">
        <v>108.8</v>
      </c>
      <c r="I1604" s="5">
        <v>31.09</v>
      </c>
    </row>
    <row r="1605" spans="1:9" ht="26.25" x14ac:dyDescent="0.25">
      <c r="A1605" s="2" t="s">
        <v>12</v>
      </c>
      <c r="B1605" s="1" t="s">
        <v>2</v>
      </c>
      <c r="C1605" s="14">
        <v>2012</v>
      </c>
      <c r="D1605" s="7" t="s">
        <v>41</v>
      </c>
      <c r="E1605" s="3">
        <v>0</v>
      </c>
      <c r="F1605" s="3">
        <v>0</v>
      </c>
      <c r="G1605" s="3">
        <v>0</v>
      </c>
      <c r="H1605" s="3">
        <v>0</v>
      </c>
      <c r="I1605" s="3">
        <v>0</v>
      </c>
    </row>
    <row r="1606" spans="1:9" ht="26.25" x14ac:dyDescent="0.25">
      <c r="A1606" s="4" t="s">
        <v>12</v>
      </c>
      <c r="B1606" s="1" t="s">
        <v>2</v>
      </c>
      <c r="C1606" s="15">
        <v>2013</v>
      </c>
      <c r="D1606" s="7" t="s">
        <v>41</v>
      </c>
      <c r="E1606" s="5">
        <v>0</v>
      </c>
      <c r="F1606" s="5">
        <v>0</v>
      </c>
      <c r="G1606" s="5">
        <v>0</v>
      </c>
      <c r="H1606" s="5">
        <v>0</v>
      </c>
      <c r="I1606" s="5">
        <v>0</v>
      </c>
    </row>
    <row r="1607" spans="1:9" ht="26.25" x14ac:dyDescent="0.25">
      <c r="A1607" s="2" t="s">
        <v>12</v>
      </c>
      <c r="B1607" s="1" t="s">
        <v>2</v>
      </c>
      <c r="C1607" s="14">
        <v>2014</v>
      </c>
      <c r="D1607" s="7" t="s">
        <v>41</v>
      </c>
      <c r="E1607" s="3">
        <v>0</v>
      </c>
      <c r="F1607" s="3">
        <v>0</v>
      </c>
      <c r="G1607" s="3">
        <v>0</v>
      </c>
      <c r="H1607" s="3">
        <v>0</v>
      </c>
      <c r="I1607" s="3">
        <v>0</v>
      </c>
    </row>
    <row r="1608" spans="1:9" ht="26.25" x14ac:dyDescent="0.25">
      <c r="A1608" s="4" t="s">
        <v>12</v>
      </c>
      <c r="B1608" s="1" t="s">
        <v>2</v>
      </c>
      <c r="C1608" s="15">
        <v>2015</v>
      </c>
      <c r="D1608" s="7" t="s">
        <v>41</v>
      </c>
      <c r="E1608" s="5">
        <v>0</v>
      </c>
      <c r="F1608" s="5">
        <v>0</v>
      </c>
      <c r="G1608" s="5">
        <v>0</v>
      </c>
      <c r="H1608" s="5">
        <v>0</v>
      </c>
      <c r="I1608" s="5">
        <v>0</v>
      </c>
    </row>
    <row r="1609" spans="1:9" ht="26.25" x14ac:dyDescent="0.25">
      <c r="A1609" s="2" t="s">
        <v>12</v>
      </c>
      <c r="B1609" s="1" t="s">
        <v>2</v>
      </c>
      <c r="C1609" s="14">
        <v>2016</v>
      </c>
      <c r="D1609" s="7" t="s">
        <v>41</v>
      </c>
      <c r="E1609" s="3">
        <v>0</v>
      </c>
      <c r="F1609" s="3">
        <v>0</v>
      </c>
      <c r="G1609" s="3">
        <v>0</v>
      </c>
      <c r="H1609" s="3">
        <v>0</v>
      </c>
      <c r="I1609" s="3">
        <v>0</v>
      </c>
    </row>
    <row r="1610" spans="1:9" ht="26.25" x14ac:dyDescent="0.25">
      <c r="A1610" s="4" t="s">
        <v>12</v>
      </c>
      <c r="B1610" s="1" t="s">
        <v>2</v>
      </c>
      <c r="C1610" s="15">
        <v>2017</v>
      </c>
      <c r="D1610" s="7" t="s">
        <v>41</v>
      </c>
      <c r="E1610" s="5">
        <v>0</v>
      </c>
      <c r="F1610" s="5">
        <v>0</v>
      </c>
      <c r="G1610" s="5">
        <v>0</v>
      </c>
      <c r="H1610" s="5">
        <v>0</v>
      </c>
      <c r="I1610" s="5">
        <v>0</v>
      </c>
    </row>
    <row r="1611" spans="1:9" ht="26.25" x14ac:dyDescent="0.25">
      <c r="A1611" s="2" t="s">
        <v>12</v>
      </c>
      <c r="B1611" s="1" t="s">
        <v>2</v>
      </c>
      <c r="C1611" s="14">
        <v>2018</v>
      </c>
      <c r="D1611" s="7" t="s">
        <v>41</v>
      </c>
      <c r="E1611" s="3">
        <v>0</v>
      </c>
      <c r="F1611" s="3">
        <v>0</v>
      </c>
      <c r="G1611" s="3">
        <v>0</v>
      </c>
      <c r="H1611" s="3">
        <v>0</v>
      </c>
      <c r="I1611" s="3">
        <v>0</v>
      </c>
    </row>
    <row r="1612" spans="1:9" ht="26.25" x14ac:dyDescent="0.25">
      <c r="A1612" s="4" t="s">
        <v>13</v>
      </c>
      <c r="B1612" s="1" t="s">
        <v>2</v>
      </c>
      <c r="C1612" s="15">
        <v>2012</v>
      </c>
      <c r="D1612" s="7" t="s">
        <v>41</v>
      </c>
      <c r="E1612" s="5">
        <v>4086.89</v>
      </c>
      <c r="F1612" s="5">
        <v>9.5399999999999991</v>
      </c>
      <c r="G1612" s="5">
        <v>57.9</v>
      </c>
      <c r="H1612" s="5">
        <v>5.41</v>
      </c>
      <c r="I1612" s="5">
        <v>1.55</v>
      </c>
    </row>
    <row r="1613" spans="1:9" ht="26.25" x14ac:dyDescent="0.25">
      <c r="A1613" s="2" t="s">
        <v>13</v>
      </c>
      <c r="B1613" s="1" t="s">
        <v>2</v>
      </c>
      <c r="C1613" s="14">
        <v>2013</v>
      </c>
      <c r="D1613" s="7" t="s">
        <v>41</v>
      </c>
      <c r="E1613" s="3">
        <v>4174.8500000000004</v>
      </c>
      <c r="F1613" s="3">
        <v>9.75</v>
      </c>
      <c r="G1613" s="3">
        <v>59.13</v>
      </c>
      <c r="H1613" s="3">
        <v>5.53</v>
      </c>
      <c r="I1613" s="3">
        <v>1.58</v>
      </c>
    </row>
    <row r="1614" spans="1:9" ht="26.25" x14ac:dyDescent="0.25">
      <c r="A1614" s="4" t="s">
        <v>13</v>
      </c>
      <c r="B1614" s="1" t="s">
        <v>2</v>
      </c>
      <c r="C1614" s="15">
        <v>2014</v>
      </c>
      <c r="D1614" s="7" t="s">
        <v>41</v>
      </c>
      <c r="E1614" s="5">
        <v>3805.41</v>
      </c>
      <c r="F1614" s="5">
        <v>8.8800000000000008</v>
      </c>
      <c r="G1614" s="5">
        <v>53.92</v>
      </c>
      <c r="H1614" s="5">
        <v>5.04</v>
      </c>
      <c r="I1614" s="5">
        <v>1.44</v>
      </c>
    </row>
    <row r="1615" spans="1:9" ht="26.25" x14ac:dyDescent="0.25">
      <c r="A1615" s="2" t="s">
        <v>13</v>
      </c>
      <c r="B1615" s="1" t="s">
        <v>2</v>
      </c>
      <c r="C1615" s="14">
        <v>2015</v>
      </c>
      <c r="D1615" s="7" t="s">
        <v>41</v>
      </c>
      <c r="E1615" s="3">
        <v>2553.84</v>
      </c>
      <c r="F1615" s="3">
        <v>5.96</v>
      </c>
      <c r="G1615" s="3">
        <v>36.200000000000003</v>
      </c>
      <c r="H1615" s="3">
        <v>3.38</v>
      </c>
      <c r="I1615" s="3">
        <v>0.97</v>
      </c>
    </row>
    <row r="1616" spans="1:9" ht="26.25" x14ac:dyDescent="0.25">
      <c r="A1616" s="4" t="s">
        <v>13</v>
      </c>
      <c r="B1616" s="1" t="s">
        <v>2</v>
      </c>
      <c r="C1616" s="15">
        <v>2016</v>
      </c>
      <c r="D1616" s="7" t="s">
        <v>41</v>
      </c>
      <c r="E1616" s="5">
        <v>141.1</v>
      </c>
      <c r="F1616" s="5">
        <v>0.33</v>
      </c>
      <c r="G1616" s="5">
        <v>1.99</v>
      </c>
      <c r="H1616" s="5">
        <v>0.19</v>
      </c>
      <c r="I1616" s="5">
        <v>0.05</v>
      </c>
    </row>
    <row r="1617" spans="1:9" ht="26.25" x14ac:dyDescent="0.25">
      <c r="A1617" s="2" t="s">
        <v>13</v>
      </c>
      <c r="B1617" s="1" t="s">
        <v>2</v>
      </c>
      <c r="C1617" s="14">
        <v>2017</v>
      </c>
      <c r="D1617" s="7" t="s">
        <v>41</v>
      </c>
      <c r="E1617" s="3">
        <v>105.2</v>
      </c>
      <c r="F1617" s="3">
        <v>0.25</v>
      </c>
      <c r="G1617" s="3">
        <v>1.49</v>
      </c>
      <c r="H1617" s="3">
        <v>0.14000000000000001</v>
      </c>
      <c r="I1617" s="3">
        <v>0.04</v>
      </c>
    </row>
    <row r="1618" spans="1:9" ht="26.25" x14ac:dyDescent="0.25">
      <c r="A1618" s="4" t="s">
        <v>13</v>
      </c>
      <c r="B1618" s="1" t="s">
        <v>2</v>
      </c>
      <c r="C1618" s="15">
        <v>2018</v>
      </c>
      <c r="D1618" s="7" t="s">
        <v>41</v>
      </c>
      <c r="E1618" s="5">
        <v>20.43</v>
      </c>
      <c r="F1618" s="5">
        <v>0.05</v>
      </c>
      <c r="G1618" s="5">
        <v>0.28999999999999998</v>
      </c>
      <c r="H1618" s="5">
        <v>0.03</v>
      </c>
      <c r="I1618" s="5">
        <v>0.01</v>
      </c>
    </row>
    <row r="1619" spans="1:9" ht="26.25" x14ac:dyDescent="0.25">
      <c r="A1619" s="2" t="s">
        <v>14</v>
      </c>
      <c r="B1619" s="1" t="s">
        <v>2</v>
      </c>
      <c r="C1619" s="14">
        <v>2012</v>
      </c>
      <c r="D1619" s="7" t="s">
        <v>41</v>
      </c>
      <c r="E1619" s="3">
        <v>28241.77</v>
      </c>
      <c r="F1619" s="3">
        <v>65.930000000000007</v>
      </c>
      <c r="G1619" s="3">
        <v>398.19</v>
      </c>
      <c r="H1619" s="3">
        <v>37.42</v>
      </c>
      <c r="I1619" s="3">
        <v>10.69</v>
      </c>
    </row>
    <row r="1620" spans="1:9" ht="26.25" x14ac:dyDescent="0.25">
      <c r="A1620" s="4" t="s">
        <v>14</v>
      </c>
      <c r="B1620" s="1" t="s">
        <v>2</v>
      </c>
      <c r="C1620" s="15">
        <v>2013</v>
      </c>
      <c r="D1620" s="7" t="s">
        <v>41</v>
      </c>
      <c r="E1620" s="5">
        <v>28580.27</v>
      </c>
      <c r="F1620" s="5">
        <v>66.72</v>
      </c>
      <c r="G1620" s="5">
        <v>402.94</v>
      </c>
      <c r="H1620" s="5">
        <v>37.869999999999997</v>
      </c>
      <c r="I1620" s="5">
        <v>10.82</v>
      </c>
    </row>
    <row r="1621" spans="1:9" ht="26.25" x14ac:dyDescent="0.25">
      <c r="A1621" s="2" t="s">
        <v>14</v>
      </c>
      <c r="B1621" s="1" t="s">
        <v>2</v>
      </c>
      <c r="C1621" s="14">
        <v>2014</v>
      </c>
      <c r="D1621" s="7" t="s">
        <v>41</v>
      </c>
      <c r="E1621" s="3">
        <v>30675.41</v>
      </c>
      <c r="F1621" s="3">
        <v>71.61</v>
      </c>
      <c r="G1621" s="3">
        <v>432.76</v>
      </c>
      <c r="H1621" s="3">
        <v>40.64</v>
      </c>
      <c r="I1621" s="3">
        <v>11.61</v>
      </c>
    </row>
    <row r="1622" spans="1:9" ht="26.25" x14ac:dyDescent="0.25">
      <c r="A1622" s="4" t="s">
        <v>14</v>
      </c>
      <c r="B1622" s="1" t="s">
        <v>2</v>
      </c>
      <c r="C1622" s="15">
        <v>2015</v>
      </c>
      <c r="D1622" s="7" t="s">
        <v>41</v>
      </c>
      <c r="E1622" s="5">
        <v>27497.08</v>
      </c>
      <c r="F1622" s="5">
        <v>64.19</v>
      </c>
      <c r="G1622" s="5">
        <v>387.76</v>
      </c>
      <c r="H1622" s="5">
        <v>36.43</v>
      </c>
      <c r="I1622" s="5">
        <v>10.41</v>
      </c>
    </row>
    <row r="1623" spans="1:9" ht="26.25" x14ac:dyDescent="0.25">
      <c r="A1623" s="2" t="s">
        <v>14</v>
      </c>
      <c r="B1623" s="1" t="s">
        <v>2</v>
      </c>
      <c r="C1623" s="14">
        <v>2016</v>
      </c>
      <c r="D1623" s="7" t="s">
        <v>41</v>
      </c>
      <c r="E1623" s="3">
        <v>27578.400000000001</v>
      </c>
      <c r="F1623" s="3">
        <v>64.38</v>
      </c>
      <c r="G1623" s="3">
        <v>388.99</v>
      </c>
      <c r="H1623" s="3">
        <v>36.54</v>
      </c>
      <c r="I1623" s="3">
        <v>10.44</v>
      </c>
    </row>
    <row r="1624" spans="1:9" ht="26.25" x14ac:dyDescent="0.25">
      <c r="A1624" s="4" t="s">
        <v>14</v>
      </c>
      <c r="B1624" s="1" t="s">
        <v>2</v>
      </c>
      <c r="C1624" s="15">
        <v>2017</v>
      </c>
      <c r="D1624" s="7" t="s">
        <v>41</v>
      </c>
      <c r="E1624" s="5">
        <v>27228.97</v>
      </c>
      <c r="F1624" s="5">
        <v>63.56</v>
      </c>
      <c r="G1624" s="5">
        <v>384.17</v>
      </c>
      <c r="H1624" s="5">
        <v>36.08</v>
      </c>
      <c r="I1624" s="5">
        <v>10.31</v>
      </c>
    </row>
    <row r="1625" spans="1:9" ht="26.25" x14ac:dyDescent="0.25">
      <c r="A1625" s="2" t="s">
        <v>14</v>
      </c>
      <c r="B1625" s="1" t="s">
        <v>2</v>
      </c>
      <c r="C1625" s="14">
        <v>2018</v>
      </c>
      <c r="D1625" s="7" t="s">
        <v>41</v>
      </c>
      <c r="E1625" s="3">
        <v>29653.57</v>
      </c>
      <c r="F1625" s="3">
        <v>69.22</v>
      </c>
      <c r="G1625" s="3">
        <v>418.21</v>
      </c>
      <c r="H1625" s="3">
        <v>39.29</v>
      </c>
      <c r="I1625" s="3">
        <v>11.23</v>
      </c>
    </row>
    <row r="1626" spans="1:9" ht="26.25" x14ac:dyDescent="0.25">
      <c r="A1626" s="4" t="s">
        <v>15</v>
      </c>
      <c r="B1626" s="1" t="s">
        <v>2</v>
      </c>
      <c r="C1626" s="15">
        <v>2012</v>
      </c>
      <c r="D1626" s="7" t="s">
        <v>41</v>
      </c>
      <c r="E1626" s="5">
        <v>33624.370000000003</v>
      </c>
      <c r="F1626" s="5">
        <v>78.489999999999995</v>
      </c>
      <c r="G1626" s="5">
        <v>471.48</v>
      </c>
      <c r="H1626" s="5">
        <v>19.09</v>
      </c>
      <c r="I1626" s="5">
        <v>12.73</v>
      </c>
    </row>
    <row r="1627" spans="1:9" ht="26.25" x14ac:dyDescent="0.25">
      <c r="A1627" s="2" t="s">
        <v>15</v>
      </c>
      <c r="B1627" s="1" t="s">
        <v>2</v>
      </c>
      <c r="C1627" s="14">
        <v>2013</v>
      </c>
      <c r="D1627" s="7" t="s">
        <v>41</v>
      </c>
      <c r="E1627" s="3">
        <v>47815.44</v>
      </c>
      <c r="F1627" s="3">
        <v>111.62</v>
      </c>
      <c r="G1627" s="3">
        <v>670.7</v>
      </c>
      <c r="H1627" s="3">
        <v>27.15</v>
      </c>
      <c r="I1627" s="3">
        <v>18.100000000000001</v>
      </c>
    </row>
    <row r="1628" spans="1:9" ht="26.25" x14ac:dyDescent="0.25">
      <c r="A1628" s="4" t="s">
        <v>15</v>
      </c>
      <c r="B1628" s="1" t="s">
        <v>2</v>
      </c>
      <c r="C1628" s="15">
        <v>2014</v>
      </c>
      <c r="D1628" s="7" t="s">
        <v>41</v>
      </c>
      <c r="E1628" s="5">
        <v>46529.74</v>
      </c>
      <c r="F1628" s="5">
        <v>108.62</v>
      </c>
      <c r="G1628" s="5">
        <v>654.64</v>
      </c>
      <c r="H1628" s="5">
        <v>26.42</v>
      </c>
      <c r="I1628" s="5">
        <v>17.61</v>
      </c>
    </row>
    <row r="1629" spans="1:9" ht="26.25" x14ac:dyDescent="0.25">
      <c r="A1629" s="2" t="s">
        <v>15</v>
      </c>
      <c r="B1629" s="1" t="s">
        <v>2</v>
      </c>
      <c r="C1629" s="14">
        <v>2015</v>
      </c>
      <c r="D1629" s="7" t="s">
        <v>41</v>
      </c>
      <c r="E1629" s="3">
        <v>35217.620000000003</v>
      </c>
      <c r="F1629" s="3">
        <v>82.21</v>
      </c>
      <c r="G1629" s="3">
        <v>494.63</v>
      </c>
      <c r="H1629" s="3">
        <v>20</v>
      </c>
      <c r="I1629" s="3">
        <v>13.33</v>
      </c>
    </row>
    <row r="1630" spans="1:9" ht="26.25" x14ac:dyDescent="0.25">
      <c r="A1630" s="4" t="s">
        <v>15</v>
      </c>
      <c r="B1630" s="1" t="s">
        <v>2</v>
      </c>
      <c r="C1630" s="15">
        <v>2016</v>
      </c>
      <c r="D1630" s="7" t="s">
        <v>41</v>
      </c>
      <c r="E1630" s="5">
        <v>34939.72</v>
      </c>
      <c r="F1630" s="5">
        <v>81.56</v>
      </c>
      <c r="G1630" s="5">
        <v>491.68</v>
      </c>
      <c r="H1630" s="5">
        <v>19.84</v>
      </c>
      <c r="I1630" s="5">
        <v>13.23</v>
      </c>
    </row>
    <row r="1631" spans="1:9" ht="26.25" x14ac:dyDescent="0.25">
      <c r="A1631" s="2" t="s">
        <v>15</v>
      </c>
      <c r="B1631" s="1" t="s">
        <v>2</v>
      </c>
      <c r="C1631" s="14">
        <v>2017</v>
      </c>
      <c r="D1631" s="7" t="s">
        <v>41</v>
      </c>
      <c r="E1631" s="3">
        <v>38705.910000000003</v>
      </c>
      <c r="F1631" s="3">
        <v>90.35</v>
      </c>
      <c r="G1631" s="3">
        <v>544.03</v>
      </c>
      <c r="H1631" s="3">
        <v>21.98</v>
      </c>
      <c r="I1631" s="3">
        <v>14.65</v>
      </c>
    </row>
    <row r="1632" spans="1:9" ht="26.25" x14ac:dyDescent="0.25">
      <c r="A1632" s="4" t="s">
        <v>15</v>
      </c>
      <c r="B1632" s="1" t="s">
        <v>2</v>
      </c>
      <c r="C1632" s="15">
        <v>2018</v>
      </c>
      <c r="D1632" s="7" t="s">
        <v>41</v>
      </c>
      <c r="E1632" s="5">
        <v>30888.34</v>
      </c>
      <c r="F1632" s="5">
        <v>72.11</v>
      </c>
      <c r="G1632" s="5">
        <v>433.82</v>
      </c>
      <c r="H1632" s="5">
        <v>17.54</v>
      </c>
      <c r="I1632" s="5">
        <v>11.69</v>
      </c>
    </row>
    <row r="1633" spans="1:9" ht="39" x14ac:dyDescent="0.25">
      <c r="A1633" s="2" t="s">
        <v>16</v>
      </c>
      <c r="B1633" s="1" t="s">
        <v>2</v>
      </c>
      <c r="C1633" s="14">
        <v>2012</v>
      </c>
      <c r="D1633" s="7" t="s">
        <v>41</v>
      </c>
      <c r="E1633" s="3">
        <v>3777.69</v>
      </c>
      <c r="F1633" s="3">
        <v>8.82</v>
      </c>
      <c r="G1633" s="3">
        <v>52.99</v>
      </c>
      <c r="H1633" s="3">
        <v>2.15</v>
      </c>
      <c r="I1633" s="3">
        <v>1.43</v>
      </c>
    </row>
    <row r="1634" spans="1:9" ht="39" x14ac:dyDescent="0.25">
      <c r="A1634" s="4" t="s">
        <v>16</v>
      </c>
      <c r="B1634" s="1" t="s">
        <v>2</v>
      </c>
      <c r="C1634" s="15">
        <v>2013</v>
      </c>
      <c r="D1634" s="7" t="s">
        <v>41</v>
      </c>
      <c r="E1634" s="5">
        <v>3439.67</v>
      </c>
      <c r="F1634" s="5">
        <v>8.0299999999999994</v>
      </c>
      <c r="G1634" s="5">
        <v>48.15</v>
      </c>
      <c r="H1634" s="5">
        <v>1.95</v>
      </c>
      <c r="I1634" s="5">
        <v>1.3</v>
      </c>
    </row>
    <row r="1635" spans="1:9" ht="39" x14ac:dyDescent="0.25">
      <c r="A1635" s="2" t="s">
        <v>16</v>
      </c>
      <c r="B1635" s="1" t="s">
        <v>2</v>
      </c>
      <c r="C1635" s="14">
        <v>2014</v>
      </c>
      <c r="D1635" s="7" t="s">
        <v>41</v>
      </c>
      <c r="E1635" s="3">
        <v>4670.54</v>
      </c>
      <c r="F1635" s="3">
        <v>10.9</v>
      </c>
      <c r="G1635" s="3">
        <v>65.5</v>
      </c>
      <c r="H1635" s="3">
        <v>2.65</v>
      </c>
      <c r="I1635" s="3">
        <v>1.77</v>
      </c>
    </row>
    <row r="1636" spans="1:9" ht="39" x14ac:dyDescent="0.25">
      <c r="A1636" s="4" t="s">
        <v>16</v>
      </c>
      <c r="B1636" s="1" t="s">
        <v>2</v>
      </c>
      <c r="C1636" s="15">
        <v>2015</v>
      </c>
      <c r="D1636" s="7" t="s">
        <v>41</v>
      </c>
      <c r="E1636" s="5">
        <v>3601.46</v>
      </c>
      <c r="F1636" s="5">
        <v>8.41</v>
      </c>
      <c r="G1636" s="5">
        <v>50.5</v>
      </c>
      <c r="H1636" s="5">
        <v>2.04</v>
      </c>
      <c r="I1636" s="5">
        <v>1.36</v>
      </c>
    </row>
    <row r="1637" spans="1:9" ht="39" x14ac:dyDescent="0.25">
      <c r="A1637" s="2" t="s">
        <v>16</v>
      </c>
      <c r="B1637" s="1" t="s">
        <v>2</v>
      </c>
      <c r="C1637" s="14">
        <v>2016</v>
      </c>
      <c r="D1637" s="7" t="s">
        <v>41</v>
      </c>
      <c r="E1637" s="3">
        <v>2126.34</v>
      </c>
      <c r="F1637" s="3">
        <v>4.96</v>
      </c>
      <c r="G1637" s="3">
        <v>29.71</v>
      </c>
      <c r="H1637" s="3">
        <v>1.21</v>
      </c>
      <c r="I1637" s="3">
        <v>0.8</v>
      </c>
    </row>
    <row r="1638" spans="1:9" ht="39" x14ac:dyDescent="0.25">
      <c r="A1638" s="4" t="s">
        <v>16</v>
      </c>
      <c r="B1638" s="1" t="s">
        <v>2</v>
      </c>
      <c r="C1638" s="15">
        <v>2017</v>
      </c>
      <c r="D1638" s="7" t="s">
        <v>41</v>
      </c>
      <c r="E1638" s="5">
        <v>4653.28</v>
      </c>
      <c r="F1638" s="5">
        <v>10.86</v>
      </c>
      <c r="G1638" s="5">
        <v>65.28</v>
      </c>
      <c r="H1638" s="5">
        <v>2.64</v>
      </c>
      <c r="I1638" s="5">
        <v>1.76</v>
      </c>
    </row>
    <row r="1639" spans="1:9" ht="39" x14ac:dyDescent="0.25">
      <c r="A1639" s="2" t="s">
        <v>16</v>
      </c>
      <c r="B1639" s="1" t="s">
        <v>2</v>
      </c>
      <c r="C1639" s="14">
        <v>2018</v>
      </c>
      <c r="D1639" s="7" t="s">
        <v>41</v>
      </c>
      <c r="E1639" s="3">
        <v>3472.44</v>
      </c>
      <c r="F1639" s="3">
        <v>8.11</v>
      </c>
      <c r="G1639" s="3">
        <v>48.32</v>
      </c>
      <c r="H1639" s="3">
        <v>1.97</v>
      </c>
      <c r="I1639" s="3">
        <v>1.31</v>
      </c>
    </row>
    <row r="1640" spans="1:9" ht="26.25" x14ac:dyDescent="0.25">
      <c r="A1640" s="4" t="s">
        <v>17</v>
      </c>
      <c r="B1640" s="1" t="s">
        <v>2</v>
      </c>
      <c r="C1640" s="15">
        <v>2012</v>
      </c>
      <c r="D1640" s="7" t="s">
        <v>41</v>
      </c>
      <c r="E1640" s="5">
        <v>38679.85</v>
      </c>
      <c r="F1640" s="5">
        <v>90.29</v>
      </c>
      <c r="G1640" s="5">
        <v>542.11</v>
      </c>
      <c r="H1640" s="5">
        <v>21.96</v>
      </c>
      <c r="I1640" s="5">
        <v>14.64</v>
      </c>
    </row>
    <row r="1641" spans="1:9" ht="26.25" x14ac:dyDescent="0.25">
      <c r="A1641" s="2" t="s">
        <v>17</v>
      </c>
      <c r="B1641" s="1" t="s">
        <v>2</v>
      </c>
      <c r="C1641" s="14">
        <v>2013</v>
      </c>
      <c r="D1641" s="7" t="s">
        <v>41</v>
      </c>
      <c r="E1641" s="3">
        <v>38470.769999999997</v>
      </c>
      <c r="F1641" s="3">
        <v>89.81</v>
      </c>
      <c r="G1641" s="3">
        <v>540.09</v>
      </c>
      <c r="H1641" s="3">
        <v>21.84</v>
      </c>
      <c r="I1641" s="3">
        <v>14.56</v>
      </c>
    </row>
    <row r="1642" spans="1:9" ht="26.25" x14ac:dyDescent="0.25">
      <c r="A1642" s="4" t="s">
        <v>17</v>
      </c>
      <c r="B1642" s="1" t="s">
        <v>2</v>
      </c>
      <c r="C1642" s="15">
        <v>2014</v>
      </c>
      <c r="D1642" s="7" t="s">
        <v>41</v>
      </c>
      <c r="E1642" s="5">
        <v>43230.31</v>
      </c>
      <c r="F1642" s="5">
        <v>100.92</v>
      </c>
      <c r="G1642" s="5">
        <v>606.24</v>
      </c>
      <c r="H1642" s="5">
        <v>24.55</v>
      </c>
      <c r="I1642" s="5">
        <v>16.36</v>
      </c>
    </row>
    <row r="1643" spans="1:9" ht="26.25" x14ac:dyDescent="0.25">
      <c r="A1643" s="2" t="s">
        <v>17</v>
      </c>
      <c r="B1643" s="1" t="s">
        <v>2</v>
      </c>
      <c r="C1643" s="14">
        <v>2015</v>
      </c>
      <c r="D1643" s="7" t="s">
        <v>41</v>
      </c>
      <c r="E1643" s="3">
        <v>41111.620000000003</v>
      </c>
      <c r="F1643" s="3">
        <v>95.97</v>
      </c>
      <c r="G1643" s="3">
        <v>577</v>
      </c>
      <c r="H1643" s="3">
        <v>23.34</v>
      </c>
      <c r="I1643" s="3">
        <v>15.56</v>
      </c>
    </row>
    <row r="1644" spans="1:9" ht="26.25" x14ac:dyDescent="0.25">
      <c r="A1644" s="4" t="s">
        <v>17</v>
      </c>
      <c r="B1644" s="1" t="s">
        <v>2</v>
      </c>
      <c r="C1644" s="15">
        <v>2016</v>
      </c>
      <c r="D1644" s="7" t="s">
        <v>41</v>
      </c>
      <c r="E1644" s="5">
        <v>49981.11</v>
      </c>
      <c r="F1644" s="5">
        <v>116.68</v>
      </c>
      <c r="G1644" s="5">
        <v>701.96</v>
      </c>
      <c r="H1644" s="5">
        <v>28.38</v>
      </c>
      <c r="I1644" s="5">
        <v>18.920000000000002</v>
      </c>
    </row>
    <row r="1645" spans="1:9" ht="26.25" x14ac:dyDescent="0.25">
      <c r="A1645" s="2" t="s">
        <v>17</v>
      </c>
      <c r="B1645" s="1" t="s">
        <v>2</v>
      </c>
      <c r="C1645" s="14">
        <v>2017</v>
      </c>
      <c r="D1645" s="7" t="s">
        <v>41</v>
      </c>
      <c r="E1645" s="3">
        <v>58711.76</v>
      </c>
      <c r="F1645" s="3">
        <v>137.06</v>
      </c>
      <c r="G1645" s="3">
        <v>824.4</v>
      </c>
      <c r="H1645" s="3">
        <v>33.340000000000003</v>
      </c>
      <c r="I1645" s="3">
        <v>22.23</v>
      </c>
    </row>
    <row r="1646" spans="1:9" ht="26.25" x14ac:dyDescent="0.25">
      <c r="A1646" s="4" t="s">
        <v>17</v>
      </c>
      <c r="B1646" s="1" t="s">
        <v>2</v>
      </c>
      <c r="C1646" s="15">
        <v>2018</v>
      </c>
      <c r="D1646" s="7" t="s">
        <v>41</v>
      </c>
      <c r="E1646" s="5">
        <v>50806.080000000002</v>
      </c>
      <c r="F1646" s="5">
        <v>118.6</v>
      </c>
      <c r="G1646" s="5">
        <v>714.4</v>
      </c>
      <c r="H1646" s="5">
        <v>28.85</v>
      </c>
      <c r="I1646" s="5">
        <v>19.23</v>
      </c>
    </row>
    <row r="1647" spans="1:9" ht="26.25" x14ac:dyDescent="0.25">
      <c r="A1647" s="2" t="s">
        <v>18</v>
      </c>
      <c r="B1647" s="1" t="s">
        <v>2</v>
      </c>
      <c r="C1647" s="14">
        <v>2012</v>
      </c>
      <c r="D1647" s="7" t="s">
        <v>41</v>
      </c>
      <c r="E1647" s="3">
        <v>279089.34999999998</v>
      </c>
      <c r="F1647" s="3">
        <v>651.5</v>
      </c>
      <c r="G1647" s="3">
        <v>3909.94</v>
      </c>
      <c r="H1647" s="3">
        <v>158.47</v>
      </c>
      <c r="I1647" s="3">
        <v>105.65</v>
      </c>
    </row>
    <row r="1648" spans="1:9" ht="26.25" x14ac:dyDescent="0.25">
      <c r="A1648" s="4" t="s">
        <v>18</v>
      </c>
      <c r="B1648" s="1" t="s">
        <v>2</v>
      </c>
      <c r="C1648" s="15">
        <v>2013</v>
      </c>
      <c r="D1648" s="7" t="s">
        <v>41</v>
      </c>
      <c r="E1648" s="5">
        <v>254333.3</v>
      </c>
      <c r="F1648" s="5">
        <v>593.71</v>
      </c>
      <c r="G1648" s="5">
        <v>3564.3</v>
      </c>
      <c r="H1648" s="5">
        <v>144.41999999999999</v>
      </c>
      <c r="I1648" s="5">
        <v>96.28</v>
      </c>
    </row>
    <row r="1649" spans="1:9" ht="26.25" x14ac:dyDescent="0.25">
      <c r="A1649" s="2" t="s">
        <v>18</v>
      </c>
      <c r="B1649" s="1" t="s">
        <v>2</v>
      </c>
      <c r="C1649" s="14">
        <v>2014</v>
      </c>
      <c r="D1649" s="7" t="s">
        <v>41</v>
      </c>
      <c r="E1649" s="3">
        <v>264433.65999999997</v>
      </c>
      <c r="F1649" s="3">
        <v>617.29</v>
      </c>
      <c r="G1649" s="3">
        <v>3704.98</v>
      </c>
      <c r="H1649" s="3">
        <v>150.15</v>
      </c>
      <c r="I1649" s="3">
        <v>100.1</v>
      </c>
    </row>
    <row r="1650" spans="1:9" ht="26.25" x14ac:dyDescent="0.25">
      <c r="A1650" s="4" t="s">
        <v>18</v>
      </c>
      <c r="B1650" s="1" t="s">
        <v>2</v>
      </c>
      <c r="C1650" s="15">
        <v>2015</v>
      </c>
      <c r="D1650" s="7" t="s">
        <v>41</v>
      </c>
      <c r="E1650" s="5">
        <v>300181.40999999997</v>
      </c>
      <c r="F1650" s="5">
        <v>700.74</v>
      </c>
      <c r="G1650" s="5">
        <v>4204.37</v>
      </c>
      <c r="H1650" s="5">
        <v>170.45</v>
      </c>
      <c r="I1650" s="5">
        <v>113.63</v>
      </c>
    </row>
    <row r="1651" spans="1:9" ht="26.25" x14ac:dyDescent="0.25">
      <c r="A1651" s="2" t="s">
        <v>18</v>
      </c>
      <c r="B1651" s="1" t="s">
        <v>2</v>
      </c>
      <c r="C1651" s="14">
        <v>2016</v>
      </c>
      <c r="D1651" s="7" t="s">
        <v>41</v>
      </c>
      <c r="E1651" s="3">
        <v>308527.90000000002</v>
      </c>
      <c r="F1651" s="3">
        <v>720.22</v>
      </c>
      <c r="G1651" s="3">
        <v>4324.82</v>
      </c>
      <c r="H1651" s="3">
        <v>175.19</v>
      </c>
      <c r="I1651" s="3">
        <v>116.79</v>
      </c>
    </row>
    <row r="1652" spans="1:9" ht="26.25" x14ac:dyDescent="0.25">
      <c r="A1652" s="4" t="s">
        <v>18</v>
      </c>
      <c r="B1652" s="1" t="s">
        <v>2</v>
      </c>
      <c r="C1652" s="15">
        <v>2017</v>
      </c>
      <c r="D1652" s="7" t="s">
        <v>41</v>
      </c>
      <c r="E1652" s="5">
        <v>309155.98</v>
      </c>
      <c r="F1652" s="5">
        <v>721.69</v>
      </c>
      <c r="G1652" s="5">
        <v>4332.3</v>
      </c>
      <c r="H1652" s="5">
        <v>175.55</v>
      </c>
      <c r="I1652" s="5">
        <v>117.03</v>
      </c>
    </row>
    <row r="1653" spans="1:9" ht="26.25" x14ac:dyDescent="0.25">
      <c r="A1653" s="2" t="s">
        <v>18</v>
      </c>
      <c r="B1653" s="1" t="s">
        <v>2</v>
      </c>
      <c r="C1653" s="14">
        <v>2018</v>
      </c>
      <c r="D1653" s="7" t="s">
        <v>41</v>
      </c>
      <c r="E1653" s="3">
        <v>329887.7</v>
      </c>
      <c r="F1653" s="3">
        <v>770.08</v>
      </c>
      <c r="G1653" s="3">
        <v>4622.17</v>
      </c>
      <c r="H1653" s="3">
        <v>187.32</v>
      </c>
      <c r="I1653" s="3">
        <v>124.88</v>
      </c>
    </row>
    <row r="1654" spans="1:9" ht="26.25" x14ac:dyDescent="0.25">
      <c r="A1654" s="4" t="s">
        <v>19</v>
      </c>
      <c r="B1654" s="1" t="s">
        <v>2</v>
      </c>
      <c r="C1654" s="15">
        <v>2012</v>
      </c>
      <c r="D1654" s="7" t="s">
        <v>41</v>
      </c>
      <c r="E1654" s="5">
        <v>0</v>
      </c>
      <c r="F1654" s="5">
        <v>0</v>
      </c>
      <c r="G1654" s="5">
        <v>0</v>
      </c>
      <c r="H1654" s="5">
        <v>0</v>
      </c>
      <c r="I1654" s="5">
        <v>0</v>
      </c>
    </row>
    <row r="1655" spans="1:9" ht="26.25" x14ac:dyDescent="0.25">
      <c r="A1655" s="2" t="s">
        <v>19</v>
      </c>
      <c r="B1655" s="1" t="s">
        <v>2</v>
      </c>
      <c r="C1655" s="14">
        <v>2013</v>
      </c>
      <c r="D1655" s="7" t="s">
        <v>41</v>
      </c>
      <c r="E1655" s="3">
        <v>0</v>
      </c>
      <c r="F1655" s="3">
        <v>0</v>
      </c>
      <c r="G1655" s="3">
        <v>0</v>
      </c>
      <c r="H1655" s="3">
        <v>0</v>
      </c>
      <c r="I1655" s="3">
        <v>0</v>
      </c>
    </row>
    <row r="1656" spans="1:9" ht="26.25" x14ac:dyDescent="0.25">
      <c r="A1656" s="4" t="s">
        <v>19</v>
      </c>
      <c r="B1656" s="1" t="s">
        <v>2</v>
      </c>
      <c r="C1656" s="15">
        <v>2014</v>
      </c>
      <c r="D1656" s="7" t="s">
        <v>41</v>
      </c>
      <c r="E1656" s="5">
        <v>0</v>
      </c>
      <c r="F1656" s="5">
        <v>0</v>
      </c>
      <c r="G1656" s="5">
        <v>0</v>
      </c>
      <c r="H1656" s="5">
        <v>0</v>
      </c>
      <c r="I1656" s="5">
        <v>0</v>
      </c>
    </row>
    <row r="1657" spans="1:9" ht="26.25" x14ac:dyDescent="0.25">
      <c r="A1657" s="2" t="s">
        <v>19</v>
      </c>
      <c r="B1657" s="1" t="s">
        <v>2</v>
      </c>
      <c r="C1657" s="14">
        <v>2015</v>
      </c>
      <c r="D1657" s="7" t="s">
        <v>41</v>
      </c>
      <c r="E1657" s="3">
        <v>0</v>
      </c>
      <c r="F1657" s="3">
        <v>0</v>
      </c>
      <c r="G1657" s="3">
        <v>0</v>
      </c>
      <c r="H1657" s="3">
        <v>0</v>
      </c>
      <c r="I1657" s="3">
        <v>0</v>
      </c>
    </row>
    <row r="1658" spans="1:9" ht="26.25" x14ac:dyDescent="0.25">
      <c r="A1658" s="4" t="s">
        <v>19</v>
      </c>
      <c r="B1658" s="1" t="s">
        <v>2</v>
      </c>
      <c r="C1658" s="15">
        <v>2016</v>
      </c>
      <c r="D1658" s="7" t="s">
        <v>41</v>
      </c>
      <c r="E1658" s="5">
        <v>0</v>
      </c>
      <c r="F1658" s="5">
        <v>0</v>
      </c>
      <c r="G1658" s="5">
        <v>0</v>
      </c>
      <c r="H1658" s="5">
        <v>0</v>
      </c>
      <c r="I1658" s="5">
        <v>0</v>
      </c>
    </row>
    <row r="1659" spans="1:9" ht="26.25" x14ac:dyDescent="0.25">
      <c r="A1659" s="2" t="s">
        <v>19</v>
      </c>
      <c r="B1659" s="1" t="s">
        <v>2</v>
      </c>
      <c r="C1659" s="14">
        <v>2017</v>
      </c>
      <c r="D1659" s="7" t="s">
        <v>41</v>
      </c>
      <c r="E1659" s="3">
        <v>0</v>
      </c>
      <c r="F1659" s="3">
        <v>0</v>
      </c>
      <c r="G1659" s="3">
        <v>0</v>
      </c>
      <c r="H1659" s="3">
        <v>0</v>
      </c>
      <c r="I1659" s="3">
        <v>0</v>
      </c>
    </row>
    <row r="1660" spans="1:9" ht="26.25" x14ac:dyDescent="0.25">
      <c r="A1660" s="4" t="s">
        <v>19</v>
      </c>
      <c r="B1660" s="1" t="s">
        <v>2</v>
      </c>
      <c r="C1660" s="15">
        <v>2018</v>
      </c>
      <c r="D1660" s="7" t="s">
        <v>41</v>
      </c>
      <c r="E1660" s="5">
        <v>0</v>
      </c>
      <c r="F1660" s="5">
        <v>0</v>
      </c>
      <c r="G1660" s="5">
        <v>0</v>
      </c>
      <c r="H1660" s="5">
        <v>0</v>
      </c>
      <c r="I1660" s="5">
        <v>0</v>
      </c>
    </row>
    <row r="1661" spans="1:9" ht="26.25" x14ac:dyDescent="0.25">
      <c r="A1661" s="2" t="s">
        <v>20</v>
      </c>
      <c r="B1661" s="1" t="s">
        <v>2</v>
      </c>
      <c r="C1661" s="14">
        <v>2012</v>
      </c>
      <c r="D1661" s="7" t="s">
        <v>41</v>
      </c>
      <c r="E1661" s="3">
        <v>2665.72</v>
      </c>
      <c r="F1661" s="3">
        <v>6.22</v>
      </c>
      <c r="G1661" s="3">
        <v>37.5</v>
      </c>
      <c r="H1661" s="3">
        <v>3.53</v>
      </c>
      <c r="I1661" s="3">
        <v>1.01</v>
      </c>
    </row>
    <row r="1662" spans="1:9" ht="26.25" x14ac:dyDescent="0.25">
      <c r="A1662" s="4" t="s">
        <v>20</v>
      </c>
      <c r="B1662" s="1" t="s">
        <v>2</v>
      </c>
      <c r="C1662" s="15">
        <v>2013</v>
      </c>
      <c r="D1662" s="7" t="s">
        <v>41</v>
      </c>
      <c r="E1662" s="5">
        <v>2239.5100000000002</v>
      </c>
      <c r="F1662" s="5">
        <v>5.23</v>
      </c>
      <c r="G1662" s="5">
        <v>31.54</v>
      </c>
      <c r="H1662" s="5">
        <v>2.97</v>
      </c>
      <c r="I1662" s="5">
        <v>0.85</v>
      </c>
    </row>
    <row r="1663" spans="1:9" ht="26.25" x14ac:dyDescent="0.25">
      <c r="A1663" s="2" t="s">
        <v>20</v>
      </c>
      <c r="B1663" s="1" t="s">
        <v>2</v>
      </c>
      <c r="C1663" s="14">
        <v>2014</v>
      </c>
      <c r="D1663" s="7" t="s">
        <v>41</v>
      </c>
      <c r="E1663" s="3">
        <v>3049.21</v>
      </c>
      <c r="F1663" s="3">
        <v>7.12</v>
      </c>
      <c r="G1663" s="3">
        <v>42.88</v>
      </c>
      <c r="H1663" s="3">
        <v>4.04</v>
      </c>
      <c r="I1663" s="3">
        <v>1.1499999999999999</v>
      </c>
    </row>
    <row r="1664" spans="1:9" ht="26.25" x14ac:dyDescent="0.25">
      <c r="A1664" s="4" t="s">
        <v>20</v>
      </c>
      <c r="B1664" s="1" t="s">
        <v>2</v>
      </c>
      <c r="C1664" s="15">
        <v>2015</v>
      </c>
      <c r="D1664" s="7" t="s">
        <v>41</v>
      </c>
      <c r="E1664" s="5">
        <v>2500.83</v>
      </c>
      <c r="F1664" s="5">
        <v>5.84</v>
      </c>
      <c r="G1664" s="5">
        <v>35.24</v>
      </c>
      <c r="H1664" s="5">
        <v>3.31</v>
      </c>
      <c r="I1664" s="5">
        <v>0.95</v>
      </c>
    </row>
    <row r="1665" spans="1:9" ht="26.25" x14ac:dyDescent="0.25">
      <c r="A1665" s="2" t="s">
        <v>20</v>
      </c>
      <c r="B1665" s="1" t="s">
        <v>2</v>
      </c>
      <c r="C1665" s="14">
        <v>2016</v>
      </c>
      <c r="D1665" s="7" t="s">
        <v>41</v>
      </c>
      <c r="E1665" s="3">
        <v>2849.98</v>
      </c>
      <c r="F1665" s="3">
        <v>6.65</v>
      </c>
      <c r="G1665" s="3">
        <v>40.159999999999997</v>
      </c>
      <c r="H1665" s="3">
        <v>3.78</v>
      </c>
      <c r="I1665" s="3">
        <v>1.08</v>
      </c>
    </row>
    <row r="1666" spans="1:9" ht="26.25" x14ac:dyDescent="0.25">
      <c r="A1666" s="4" t="s">
        <v>20</v>
      </c>
      <c r="B1666" s="1" t="s">
        <v>2</v>
      </c>
      <c r="C1666" s="15">
        <v>2017</v>
      </c>
      <c r="D1666" s="7" t="s">
        <v>41</v>
      </c>
      <c r="E1666" s="5">
        <v>2534.14</v>
      </c>
      <c r="F1666" s="5">
        <v>5.92</v>
      </c>
      <c r="G1666" s="5">
        <v>35.69</v>
      </c>
      <c r="H1666" s="5">
        <v>3.36</v>
      </c>
      <c r="I1666" s="5">
        <v>0.96</v>
      </c>
    </row>
    <row r="1667" spans="1:9" ht="26.25" x14ac:dyDescent="0.25">
      <c r="A1667" s="2" t="s">
        <v>20</v>
      </c>
      <c r="B1667" s="1" t="s">
        <v>2</v>
      </c>
      <c r="C1667" s="14">
        <v>2018</v>
      </c>
      <c r="D1667" s="7" t="s">
        <v>41</v>
      </c>
      <c r="E1667" s="3">
        <v>6323.66</v>
      </c>
      <c r="F1667" s="3">
        <v>14.76</v>
      </c>
      <c r="G1667" s="3">
        <v>88.75</v>
      </c>
      <c r="H1667" s="3">
        <v>8.3800000000000008</v>
      </c>
      <c r="I1667" s="3">
        <v>2.39</v>
      </c>
    </row>
    <row r="1668" spans="1:9" ht="26.25" x14ac:dyDescent="0.25">
      <c r="A1668" s="4" t="s">
        <v>21</v>
      </c>
      <c r="B1668" s="1" t="s">
        <v>2</v>
      </c>
      <c r="C1668" s="15">
        <v>2012</v>
      </c>
      <c r="D1668" s="7" t="s">
        <v>41</v>
      </c>
      <c r="E1668" s="5">
        <v>25770.639999999999</v>
      </c>
      <c r="F1668" s="5">
        <v>60.16</v>
      </c>
      <c r="G1668" s="5">
        <v>363.11</v>
      </c>
      <c r="H1668" s="5">
        <v>14.63</v>
      </c>
      <c r="I1668" s="5">
        <v>9.76</v>
      </c>
    </row>
    <row r="1669" spans="1:9" ht="26.25" x14ac:dyDescent="0.25">
      <c r="A1669" s="2" t="s">
        <v>21</v>
      </c>
      <c r="B1669" s="1" t="s">
        <v>2</v>
      </c>
      <c r="C1669" s="14">
        <v>2013</v>
      </c>
      <c r="D1669" s="7" t="s">
        <v>41</v>
      </c>
      <c r="E1669" s="3">
        <v>22925.3</v>
      </c>
      <c r="F1669" s="3">
        <v>53.52</v>
      </c>
      <c r="G1669" s="3">
        <v>322.63</v>
      </c>
      <c r="H1669" s="3">
        <v>13.02</v>
      </c>
      <c r="I1669" s="3">
        <v>8.68</v>
      </c>
    </row>
    <row r="1670" spans="1:9" ht="26.25" x14ac:dyDescent="0.25">
      <c r="A1670" s="4" t="s">
        <v>21</v>
      </c>
      <c r="B1670" s="1" t="s">
        <v>2</v>
      </c>
      <c r="C1670" s="15">
        <v>2014</v>
      </c>
      <c r="D1670" s="7" t="s">
        <v>41</v>
      </c>
      <c r="E1670" s="5">
        <v>23504.35</v>
      </c>
      <c r="F1670" s="5">
        <v>54.87</v>
      </c>
      <c r="G1670" s="5">
        <v>330.78</v>
      </c>
      <c r="H1670" s="5">
        <v>13.35</v>
      </c>
      <c r="I1670" s="5">
        <v>8.9</v>
      </c>
    </row>
    <row r="1671" spans="1:9" ht="26.25" x14ac:dyDescent="0.25">
      <c r="A1671" s="2" t="s">
        <v>21</v>
      </c>
      <c r="B1671" s="1" t="s">
        <v>2</v>
      </c>
      <c r="C1671" s="14">
        <v>2015</v>
      </c>
      <c r="D1671" s="7" t="s">
        <v>41</v>
      </c>
      <c r="E1671" s="3">
        <v>29261.13</v>
      </c>
      <c r="F1671" s="3">
        <v>68.31</v>
      </c>
      <c r="G1671" s="3">
        <v>412.24</v>
      </c>
      <c r="H1671" s="3">
        <v>16.62</v>
      </c>
      <c r="I1671" s="3">
        <v>11.08</v>
      </c>
    </row>
    <row r="1672" spans="1:9" ht="26.25" x14ac:dyDescent="0.25">
      <c r="A1672" s="4" t="s">
        <v>21</v>
      </c>
      <c r="B1672" s="1" t="s">
        <v>2</v>
      </c>
      <c r="C1672" s="15">
        <v>2016</v>
      </c>
      <c r="D1672" s="7" t="s">
        <v>41</v>
      </c>
      <c r="E1672" s="5">
        <v>31635.599999999999</v>
      </c>
      <c r="F1672" s="5">
        <v>73.849999999999994</v>
      </c>
      <c r="G1672" s="5">
        <v>445.84</v>
      </c>
      <c r="H1672" s="5">
        <v>17.96</v>
      </c>
      <c r="I1672" s="5">
        <v>11.98</v>
      </c>
    </row>
    <row r="1673" spans="1:9" ht="26.25" x14ac:dyDescent="0.25">
      <c r="A1673" s="2" t="s">
        <v>21</v>
      </c>
      <c r="B1673" s="1" t="s">
        <v>2</v>
      </c>
      <c r="C1673" s="14">
        <v>2017</v>
      </c>
      <c r="D1673" s="7" t="s">
        <v>41</v>
      </c>
      <c r="E1673" s="3">
        <v>31787.75</v>
      </c>
      <c r="F1673" s="3">
        <v>74.2</v>
      </c>
      <c r="G1673" s="3">
        <v>447.99</v>
      </c>
      <c r="H1673" s="3">
        <v>18.05</v>
      </c>
      <c r="I1673" s="3">
        <v>12.03</v>
      </c>
    </row>
    <row r="1674" spans="1:9" ht="26.25" x14ac:dyDescent="0.25">
      <c r="A1674" s="4" t="s">
        <v>21</v>
      </c>
      <c r="B1674" s="1" t="s">
        <v>2</v>
      </c>
      <c r="C1674" s="15">
        <v>2018</v>
      </c>
      <c r="D1674" s="7" t="s">
        <v>41</v>
      </c>
      <c r="E1674" s="5">
        <v>34024.99</v>
      </c>
      <c r="F1674" s="5">
        <v>79.430000000000007</v>
      </c>
      <c r="G1674" s="5">
        <v>479.54</v>
      </c>
      <c r="H1674" s="5">
        <v>19.32</v>
      </c>
      <c r="I1674" s="5">
        <v>12.88</v>
      </c>
    </row>
    <row r="1675" spans="1:9" x14ac:dyDescent="0.25">
      <c r="A1675" s="2" t="s">
        <v>22</v>
      </c>
      <c r="B1675" s="1" t="s">
        <v>2</v>
      </c>
      <c r="C1675" s="14">
        <v>2012</v>
      </c>
      <c r="D1675" s="7" t="s">
        <v>41</v>
      </c>
      <c r="E1675" s="3">
        <v>2840.42</v>
      </c>
      <c r="F1675" s="3">
        <v>6.63</v>
      </c>
      <c r="G1675" s="3">
        <v>39.950000000000003</v>
      </c>
      <c r="H1675" s="3">
        <v>1.61</v>
      </c>
      <c r="I1675" s="3">
        <v>1.08</v>
      </c>
    </row>
    <row r="1676" spans="1:9" x14ac:dyDescent="0.25">
      <c r="A1676" s="4" t="s">
        <v>22</v>
      </c>
      <c r="B1676" s="1" t="s">
        <v>2</v>
      </c>
      <c r="C1676" s="15">
        <v>2013</v>
      </c>
      <c r="D1676" s="7" t="s">
        <v>41</v>
      </c>
      <c r="E1676" s="5">
        <v>3415.85</v>
      </c>
      <c r="F1676" s="5">
        <v>7.97</v>
      </c>
      <c r="G1676" s="5">
        <v>48.01</v>
      </c>
      <c r="H1676" s="5">
        <v>1.94</v>
      </c>
      <c r="I1676" s="5">
        <v>1.29</v>
      </c>
    </row>
    <row r="1677" spans="1:9" x14ac:dyDescent="0.25">
      <c r="A1677" s="2" t="s">
        <v>22</v>
      </c>
      <c r="B1677" s="1" t="s">
        <v>2</v>
      </c>
      <c r="C1677" s="14">
        <v>2014</v>
      </c>
      <c r="D1677" s="7" t="s">
        <v>41</v>
      </c>
      <c r="E1677" s="3">
        <v>4242.49</v>
      </c>
      <c r="F1677" s="3">
        <v>9.9</v>
      </c>
      <c r="G1677" s="3">
        <v>59.63</v>
      </c>
      <c r="H1677" s="3">
        <v>2.41</v>
      </c>
      <c r="I1677" s="3">
        <v>1.61</v>
      </c>
    </row>
    <row r="1678" spans="1:9" x14ac:dyDescent="0.25">
      <c r="A1678" s="4" t="s">
        <v>22</v>
      </c>
      <c r="B1678" s="1" t="s">
        <v>2</v>
      </c>
      <c r="C1678" s="15">
        <v>2015</v>
      </c>
      <c r="D1678" s="7" t="s">
        <v>41</v>
      </c>
      <c r="E1678" s="5">
        <v>5009.6000000000004</v>
      </c>
      <c r="F1678" s="5">
        <v>11.69</v>
      </c>
      <c r="G1678" s="5">
        <v>70.599999999999994</v>
      </c>
      <c r="H1678" s="5">
        <v>2.84</v>
      </c>
      <c r="I1678" s="5">
        <v>1.9</v>
      </c>
    </row>
    <row r="1679" spans="1:9" x14ac:dyDescent="0.25">
      <c r="A1679" s="2" t="s">
        <v>22</v>
      </c>
      <c r="B1679" s="1" t="s">
        <v>2</v>
      </c>
      <c r="C1679" s="14">
        <v>2016</v>
      </c>
      <c r="D1679" s="7" t="s">
        <v>41</v>
      </c>
      <c r="E1679" s="3">
        <v>5537.78</v>
      </c>
      <c r="F1679" s="3">
        <v>12.93</v>
      </c>
      <c r="G1679" s="3">
        <v>77.989999999999995</v>
      </c>
      <c r="H1679" s="3">
        <v>3.14</v>
      </c>
      <c r="I1679" s="3">
        <v>2.1</v>
      </c>
    </row>
    <row r="1680" spans="1:9" x14ac:dyDescent="0.25">
      <c r="A1680" s="4" t="s">
        <v>22</v>
      </c>
      <c r="B1680" s="1" t="s">
        <v>2</v>
      </c>
      <c r="C1680" s="15">
        <v>2017</v>
      </c>
      <c r="D1680" s="7" t="s">
        <v>41</v>
      </c>
      <c r="E1680" s="5">
        <v>4810.5</v>
      </c>
      <c r="F1680" s="5">
        <v>11.23</v>
      </c>
      <c r="G1680" s="5">
        <v>67.709999999999994</v>
      </c>
      <c r="H1680" s="5">
        <v>2.73</v>
      </c>
      <c r="I1680" s="5">
        <v>1.82</v>
      </c>
    </row>
    <row r="1681" spans="1:9" x14ac:dyDescent="0.25">
      <c r="A1681" s="2" t="s">
        <v>22</v>
      </c>
      <c r="B1681" s="1" t="s">
        <v>2</v>
      </c>
      <c r="C1681" s="14">
        <v>2018</v>
      </c>
      <c r="D1681" s="7" t="s">
        <v>41</v>
      </c>
      <c r="E1681" s="3">
        <v>7026.54</v>
      </c>
      <c r="F1681" s="3">
        <v>16.399999999999999</v>
      </c>
      <c r="G1681" s="3">
        <v>99.11</v>
      </c>
      <c r="H1681" s="3">
        <v>3.99</v>
      </c>
      <c r="I1681" s="3">
        <v>2.66</v>
      </c>
    </row>
    <row r="1682" spans="1:9" ht="26.25" x14ac:dyDescent="0.25">
      <c r="A1682" s="2" t="s">
        <v>8</v>
      </c>
      <c r="B1682" s="1" t="s">
        <v>3</v>
      </c>
      <c r="C1682" s="14">
        <v>2012</v>
      </c>
      <c r="D1682" s="7" t="s">
        <v>41</v>
      </c>
      <c r="E1682" s="3">
        <v>3372.4</v>
      </c>
      <c r="F1682" s="3">
        <v>7.87</v>
      </c>
      <c r="G1682" s="3">
        <v>53.01</v>
      </c>
      <c r="H1682" s="3">
        <v>4.47</v>
      </c>
      <c r="I1682" s="3">
        <v>1.28</v>
      </c>
    </row>
    <row r="1683" spans="1:9" ht="26.25" x14ac:dyDescent="0.25">
      <c r="A1683" s="4" t="s">
        <v>8</v>
      </c>
      <c r="B1683" s="1" t="s">
        <v>3</v>
      </c>
      <c r="C1683" s="15">
        <v>2013</v>
      </c>
      <c r="D1683" s="7" t="s">
        <v>41</v>
      </c>
      <c r="E1683" s="5">
        <v>1463.43</v>
      </c>
      <c r="F1683" s="5">
        <v>3.42</v>
      </c>
      <c r="G1683" s="5">
        <v>23.28</v>
      </c>
      <c r="H1683" s="5">
        <v>1.94</v>
      </c>
      <c r="I1683" s="5">
        <v>0.55000000000000004</v>
      </c>
    </row>
    <row r="1684" spans="1:9" ht="26.25" x14ac:dyDescent="0.25">
      <c r="A1684" s="2" t="s">
        <v>8</v>
      </c>
      <c r="B1684" s="1" t="s">
        <v>3</v>
      </c>
      <c r="C1684" s="14">
        <v>2014</v>
      </c>
      <c r="D1684" s="7" t="s">
        <v>41</v>
      </c>
      <c r="E1684" s="3">
        <v>2539.04</v>
      </c>
      <c r="F1684" s="3">
        <v>5.93</v>
      </c>
      <c r="G1684" s="3">
        <v>40.159999999999997</v>
      </c>
      <c r="H1684" s="3">
        <v>3.36</v>
      </c>
      <c r="I1684" s="3">
        <v>0.96</v>
      </c>
    </row>
    <row r="1685" spans="1:9" ht="26.25" x14ac:dyDescent="0.25">
      <c r="A1685" s="4" t="s">
        <v>8</v>
      </c>
      <c r="B1685" s="1" t="s">
        <v>3</v>
      </c>
      <c r="C1685" s="15">
        <v>2015</v>
      </c>
      <c r="D1685" s="7" t="s">
        <v>41</v>
      </c>
      <c r="E1685" s="5">
        <v>3804.26</v>
      </c>
      <c r="F1685" s="5">
        <v>8.84</v>
      </c>
      <c r="G1685" s="5">
        <v>59.52</v>
      </c>
      <c r="H1685" s="5">
        <v>5.04</v>
      </c>
      <c r="I1685" s="5">
        <v>1.44</v>
      </c>
    </row>
    <row r="1686" spans="1:9" ht="26.25" x14ac:dyDescent="0.25">
      <c r="A1686" s="2" t="s">
        <v>8</v>
      </c>
      <c r="B1686" s="1" t="s">
        <v>3</v>
      </c>
      <c r="C1686" s="14">
        <v>2016</v>
      </c>
      <c r="D1686" s="7" t="s">
        <v>41</v>
      </c>
      <c r="E1686" s="3">
        <v>4717.01</v>
      </c>
      <c r="F1686" s="3">
        <v>10.54</v>
      </c>
      <c r="G1686" s="3">
        <v>70.94</v>
      </c>
      <c r="H1686" s="3">
        <v>6.25</v>
      </c>
      <c r="I1686" s="3">
        <v>1.83</v>
      </c>
    </row>
    <row r="1687" spans="1:9" ht="26.25" x14ac:dyDescent="0.25">
      <c r="A1687" s="4" t="s">
        <v>8</v>
      </c>
      <c r="B1687" s="1" t="s">
        <v>3</v>
      </c>
      <c r="C1687" s="15">
        <v>2017</v>
      </c>
      <c r="D1687" s="7" t="s">
        <v>41</v>
      </c>
      <c r="E1687" s="5">
        <v>4375.0600000000004</v>
      </c>
      <c r="F1687" s="5">
        <v>9.73</v>
      </c>
      <c r="G1687" s="5">
        <v>65.48</v>
      </c>
      <c r="H1687" s="5">
        <v>5.8</v>
      </c>
      <c r="I1687" s="5">
        <v>1.7</v>
      </c>
    </row>
    <row r="1688" spans="1:9" ht="26.25" x14ac:dyDescent="0.25">
      <c r="A1688" s="2" t="s">
        <v>8</v>
      </c>
      <c r="B1688" s="1" t="s">
        <v>3</v>
      </c>
      <c r="C1688" s="14">
        <v>2018</v>
      </c>
      <c r="D1688" s="7" t="s">
        <v>41</v>
      </c>
      <c r="E1688" s="3">
        <v>4330.4799999999996</v>
      </c>
      <c r="F1688" s="3">
        <v>9.59</v>
      </c>
      <c r="G1688" s="3">
        <v>64.430000000000007</v>
      </c>
      <c r="H1688" s="3">
        <v>5.74</v>
      </c>
      <c r="I1688" s="3">
        <v>1.69</v>
      </c>
    </row>
    <row r="1689" spans="1:9" x14ac:dyDescent="0.25">
      <c r="A1689" s="4" t="s">
        <v>9</v>
      </c>
      <c r="B1689" s="1" t="s">
        <v>3</v>
      </c>
      <c r="C1689" s="15">
        <v>2012</v>
      </c>
      <c r="D1689" s="7" t="s">
        <v>41</v>
      </c>
      <c r="E1689" s="5">
        <v>0</v>
      </c>
      <c r="F1689" s="5">
        <v>0</v>
      </c>
      <c r="G1689" s="5">
        <v>0</v>
      </c>
      <c r="H1689" s="5">
        <v>0</v>
      </c>
      <c r="I1689" s="5">
        <v>0</v>
      </c>
    </row>
    <row r="1690" spans="1:9" x14ac:dyDescent="0.25">
      <c r="A1690" s="2" t="s">
        <v>9</v>
      </c>
      <c r="B1690" s="1" t="s">
        <v>3</v>
      </c>
      <c r="C1690" s="14">
        <v>2013</v>
      </c>
      <c r="D1690" s="7" t="s">
        <v>41</v>
      </c>
      <c r="E1690" s="3">
        <v>381.81</v>
      </c>
      <c r="F1690" s="3">
        <v>0.89</v>
      </c>
      <c r="G1690" s="3">
        <v>5.74</v>
      </c>
      <c r="H1690" s="3">
        <v>0.51</v>
      </c>
      <c r="I1690" s="3">
        <v>0.14000000000000001</v>
      </c>
    </row>
    <row r="1691" spans="1:9" x14ac:dyDescent="0.25">
      <c r="A1691" s="4" t="s">
        <v>9</v>
      </c>
      <c r="B1691" s="1" t="s">
        <v>3</v>
      </c>
      <c r="C1691" s="15">
        <v>2014</v>
      </c>
      <c r="D1691" s="7" t="s">
        <v>41</v>
      </c>
      <c r="E1691" s="5">
        <v>0</v>
      </c>
      <c r="F1691" s="5">
        <v>0</v>
      </c>
      <c r="G1691" s="5">
        <v>0</v>
      </c>
      <c r="H1691" s="5">
        <v>0</v>
      </c>
      <c r="I1691" s="5">
        <v>0</v>
      </c>
    </row>
    <row r="1692" spans="1:9" x14ac:dyDescent="0.25">
      <c r="A1692" s="2" t="s">
        <v>9</v>
      </c>
      <c r="B1692" s="1" t="s">
        <v>3</v>
      </c>
      <c r="C1692" s="14">
        <v>2015</v>
      </c>
      <c r="D1692" s="7" t="s">
        <v>41</v>
      </c>
      <c r="E1692" s="3">
        <v>0</v>
      </c>
      <c r="F1692" s="3">
        <v>0</v>
      </c>
      <c r="G1692" s="3">
        <v>0</v>
      </c>
      <c r="H1692" s="3">
        <v>0</v>
      </c>
      <c r="I1692" s="3">
        <v>0</v>
      </c>
    </row>
    <row r="1693" spans="1:9" x14ac:dyDescent="0.25">
      <c r="A1693" s="4" t="s">
        <v>9</v>
      </c>
      <c r="B1693" s="1" t="s">
        <v>3</v>
      </c>
      <c r="C1693" s="15">
        <v>2016</v>
      </c>
      <c r="D1693" s="7" t="s">
        <v>41</v>
      </c>
      <c r="E1693" s="5">
        <v>0</v>
      </c>
      <c r="F1693" s="5">
        <v>0</v>
      </c>
      <c r="G1693" s="5">
        <v>0</v>
      </c>
      <c r="H1693" s="5">
        <v>0</v>
      </c>
      <c r="I1693" s="5">
        <v>0</v>
      </c>
    </row>
    <row r="1694" spans="1:9" x14ac:dyDescent="0.25">
      <c r="A1694" s="2" t="s">
        <v>9</v>
      </c>
      <c r="B1694" s="1" t="s">
        <v>3</v>
      </c>
      <c r="C1694" s="14">
        <v>2017</v>
      </c>
      <c r="D1694" s="7" t="s">
        <v>41</v>
      </c>
      <c r="E1694" s="3">
        <v>0</v>
      </c>
      <c r="F1694" s="3">
        <v>0</v>
      </c>
      <c r="G1694" s="3">
        <v>0</v>
      </c>
      <c r="H1694" s="3">
        <v>0</v>
      </c>
      <c r="I1694" s="3">
        <v>0</v>
      </c>
    </row>
    <row r="1695" spans="1:9" x14ac:dyDescent="0.25">
      <c r="A1695" s="4" t="s">
        <v>9</v>
      </c>
      <c r="B1695" s="1" t="s">
        <v>3</v>
      </c>
      <c r="C1695" s="15">
        <v>2018</v>
      </c>
      <c r="D1695" s="7" t="s">
        <v>41</v>
      </c>
      <c r="E1695" s="5">
        <v>0</v>
      </c>
      <c r="F1695" s="5">
        <v>0</v>
      </c>
      <c r="G1695" s="5">
        <v>0</v>
      </c>
      <c r="H1695" s="5">
        <v>0</v>
      </c>
      <c r="I1695" s="5">
        <v>0</v>
      </c>
    </row>
    <row r="1696" spans="1:9" x14ac:dyDescent="0.25">
      <c r="A1696" s="2" t="s">
        <v>10</v>
      </c>
      <c r="B1696" s="1" t="s">
        <v>3</v>
      </c>
      <c r="C1696" s="14">
        <v>2012</v>
      </c>
      <c r="D1696" s="7" t="s">
        <v>41</v>
      </c>
      <c r="E1696" s="3">
        <v>1824.46</v>
      </c>
      <c r="F1696" s="3">
        <v>4.26</v>
      </c>
      <c r="G1696" s="3">
        <v>29.35</v>
      </c>
      <c r="H1696" s="3">
        <v>2.42</v>
      </c>
      <c r="I1696" s="3">
        <v>0.69</v>
      </c>
    </row>
    <row r="1697" spans="1:9" x14ac:dyDescent="0.25">
      <c r="A1697" s="4" t="s">
        <v>10</v>
      </c>
      <c r="B1697" s="1" t="s">
        <v>3</v>
      </c>
      <c r="C1697" s="15">
        <v>2013</v>
      </c>
      <c r="D1697" s="7" t="s">
        <v>41</v>
      </c>
      <c r="E1697" s="5">
        <v>3442.17</v>
      </c>
      <c r="F1697" s="5">
        <v>8.0399999999999991</v>
      </c>
      <c r="G1697" s="5">
        <v>54.7</v>
      </c>
      <c r="H1697" s="5">
        <v>4.5599999999999996</v>
      </c>
      <c r="I1697" s="5">
        <v>1.3</v>
      </c>
    </row>
    <row r="1698" spans="1:9" x14ac:dyDescent="0.25">
      <c r="A1698" s="2" t="s">
        <v>10</v>
      </c>
      <c r="B1698" s="1" t="s">
        <v>3</v>
      </c>
      <c r="C1698" s="14">
        <v>2014</v>
      </c>
      <c r="D1698" s="7" t="s">
        <v>41</v>
      </c>
      <c r="E1698" s="3">
        <v>3625.18</v>
      </c>
      <c r="F1698" s="3">
        <v>8.4600000000000009</v>
      </c>
      <c r="G1698" s="3">
        <v>57.89</v>
      </c>
      <c r="H1698" s="3">
        <v>4.8</v>
      </c>
      <c r="I1698" s="3">
        <v>1.37</v>
      </c>
    </row>
    <row r="1699" spans="1:9" x14ac:dyDescent="0.25">
      <c r="A1699" s="4" t="s">
        <v>10</v>
      </c>
      <c r="B1699" s="1" t="s">
        <v>3</v>
      </c>
      <c r="C1699" s="15">
        <v>2015</v>
      </c>
      <c r="D1699" s="7" t="s">
        <v>41</v>
      </c>
      <c r="E1699" s="5">
        <v>5104.09</v>
      </c>
      <c r="F1699" s="5">
        <v>11.91</v>
      </c>
      <c r="G1699" s="5">
        <v>81.27</v>
      </c>
      <c r="H1699" s="5">
        <v>6.76</v>
      </c>
      <c r="I1699" s="5">
        <v>1.93</v>
      </c>
    </row>
    <row r="1700" spans="1:9" x14ac:dyDescent="0.25">
      <c r="A1700" s="2" t="s">
        <v>10</v>
      </c>
      <c r="B1700" s="1" t="s">
        <v>3</v>
      </c>
      <c r="C1700" s="14">
        <v>2016</v>
      </c>
      <c r="D1700" s="7" t="s">
        <v>41</v>
      </c>
      <c r="E1700" s="3">
        <v>3685.37</v>
      </c>
      <c r="F1700" s="3">
        <v>8.4600000000000009</v>
      </c>
      <c r="G1700" s="3">
        <v>57.17</v>
      </c>
      <c r="H1700" s="3">
        <v>4.88</v>
      </c>
      <c r="I1700" s="3">
        <v>1.41</v>
      </c>
    </row>
    <row r="1701" spans="1:9" x14ac:dyDescent="0.25">
      <c r="A1701" s="4" t="s">
        <v>10</v>
      </c>
      <c r="B1701" s="1" t="s">
        <v>3</v>
      </c>
      <c r="C1701" s="15">
        <v>2017</v>
      </c>
      <c r="D1701" s="7" t="s">
        <v>41</v>
      </c>
      <c r="E1701" s="5">
        <v>2523.8000000000002</v>
      </c>
      <c r="F1701" s="5">
        <v>5.79</v>
      </c>
      <c r="G1701" s="5">
        <v>39.130000000000003</v>
      </c>
      <c r="H1701" s="5">
        <v>3.34</v>
      </c>
      <c r="I1701" s="5">
        <v>0.97</v>
      </c>
    </row>
    <row r="1702" spans="1:9" x14ac:dyDescent="0.25">
      <c r="A1702" s="2" t="s">
        <v>10</v>
      </c>
      <c r="B1702" s="1" t="s">
        <v>3</v>
      </c>
      <c r="C1702" s="14">
        <v>2018</v>
      </c>
      <c r="D1702" s="7" t="s">
        <v>41</v>
      </c>
      <c r="E1702" s="3">
        <v>1818.3</v>
      </c>
      <c r="F1702" s="3">
        <v>4.17</v>
      </c>
      <c r="G1702" s="3">
        <v>28.12</v>
      </c>
      <c r="H1702" s="3">
        <v>2.41</v>
      </c>
      <c r="I1702" s="3">
        <v>0.7</v>
      </c>
    </row>
    <row r="1703" spans="1:9" ht="26.25" x14ac:dyDescent="0.25">
      <c r="A1703" s="4" t="s">
        <v>11</v>
      </c>
      <c r="B1703" s="1" t="s">
        <v>3</v>
      </c>
      <c r="C1703" s="15">
        <v>2012</v>
      </c>
      <c r="D1703" s="7" t="s">
        <v>41</v>
      </c>
      <c r="E1703" s="5">
        <v>16128.53</v>
      </c>
      <c r="F1703" s="5">
        <v>37.65</v>
      </c>
      <c r="G1703" s="5">
        <v>265.85000000000002</v>
      </c>
      <c r="H1703" s="5">
        <v>21.37</v>
      </c>
      <c r="I1703" s="5">
        <v>6.11</v>
      </c>
    </row>
    <row r="1704" spans="1:9" ht="26.25" x14ac:dyDescent="0.25">
      <c r="A1704" s="2" t="s">
        <v>11</v>
      </c>
      <c r="B1704" s="1" t="s">
        <v>3</v>
      </c>
      <c r="C1704" s="14">
        <v>2013</v>
      </c>
      <c r="D1704" s="7" t="s">
        <v>41</v>
      </c>
      <c r="E1704" s="3">
        <v>13201.46</v>
      </c>
      <c r="F1704" s="3">
        <v>30.82</v>
      </c>
      <c r="G1704" s="3">
        <v>217.09</v>
      </c>
      <c r="H1704" s="3">
        <v>17.489999999999998</v>
      </c>
      <c r="I1704" s="3">
        <v>5</v>
      </c>
    </row>
    <row r="1705" spans="1:9" ht="26.25" x14ac:dyDescent="0.25">
      <c r="A1705" s="4" t="s">
        <v>11</v>
      </c>
      <c r="B1705" s="1" t="s">
        <v>3</v>
      </c>
      <c r="C1705" s="15">
        <v>2014</v>
      </c>
      <c r="D1705" s="7" t="s">
        <v>41</v>
      </c>
      <c r="E1705" s="5">
        <v>15119.89</v>
      </c>
      <c r="F1705" s="5">
        <v>35.299999999999997</v>
      </c>
      <c r="G1705" s="5">
        <v>248.44</v>
      </c>
      <c r="H1705" s="5">
        <v>20.03</v>
      </c>
      <c r="I1705" s="5">
        <v>5.72</v>
      </c>
    </row>
    <row r="1706" spans="1:9" ht="26.25" x14ac:dyDescent="0.25">
      <c r="A1706" s="2" t="s">
        <v>11</v>
      </c>
      <c r="B1706" s="1" t="s">
        <v>3</v>
      </c>
      <c r="C1706" s="14">
        <v>2015</v>
      </c>
      <c r="D1706" s="7" t="s">
        <v>41</v>
      </c>
      <c r="E1706" s="3">
        <v>18362.400000000001</v>
      </c>
      <c r="F1706" s="3">
        <v>42.86</v>
      </c>
      <c r="G1706" s="3">
        <v>301.02</v>
      </c>
      <c r="H1706" s="3">
        <v>24.33</v>
      </c>
      <c r="I1706" s="3">
        <v>6.95</v>
      </c>
    </row>
    <row r="1707" spans="1:9" ht="26.25" x14ac:dyDescent="0.25">
      <c r="A1707" s="4" t="s">
        <v>11</v>
      </c>
      <c r="B1707" s="1" t="s">
        <v>3</v>
      </c>
      <c r="C1707" s="15">
        <v>2016</v>
      </c>
      <c r="D1707" s="7" t="s">
        <v>41</v>
      </c>
      <c r="E1707" s="5">
        <v>22045.67</v>
      </c>
      <c r="F1707" s="5">
        <v>51.08</v>
      </c>
      <c r="G1707" s="5">
        <v>359.38</v>
      </c>
      <c r="H1707" s="5">
        <v>29.21</v>
      </c>
      <c r="I1707" s="5">
        <v>8.3800000000000008</v>
      </c>
    </row>
    <row r="1708" spans="1:9" ht="26.25" x14ac:dyDescent="0.25">
      <c r="A1708" s="2" t="s">
        <v>11</v>
      </c>
      <c r="B1708" s="1" t="s">
        <v>3</v>
      </c>
      <c r="C1708" s="14">
        <v>2017</v>
      </c>
      <c r="D1708" s="7" t="s">
        <v>41</v>
      </c>
      <c r="E1708" s="3">
        <v>19399.7</v>
      </c>
      <c r="F1708" s="3">
        <v>44.79</v>
      </c>
      <c r="G1708" s="3">
        <v>313.39999999999998</v>
      </c>
      <c r="H1708" s="3">
        <v>25.7</v>
      </c>
      <c r="I1708" s="3">
        <v>7.39</v>
      </c>
    </row>
    <row r="1709" spans="1:9" ht="26.25" x14ac:dyDescent="0.25">
      <c r="A1709" s="4" t="s">
        <v>11</v>
      </c>
      <c r="B1709" s="1" t="s">
        <v>3</v>
      </c>
      <c r="C1709" s="15">
        <v>2018</v>
      </c>
      <c r="D1709" s="7" t="s">
        <v>41</v>
      </c>
      <c r="E1709" s="5">
        <v>18908.599999999999</v>
      </c>
      <c r="F1709" s="5">
        <v>43.82</v>
      </c>
      <c r="G1709" s="5">
        <v>307.73</v>
      </c>
      <c r="H1709" s="5">
        <v>25.05</v>
      </c>
      <c r="I1709" s="5">
        <v>7.19</v>
      </c>
    </row>
    <row r="1710" spans="1:9" ht="26.25" x14ac:dyDescent="0.25">
      <c r="A1710" s="2" t="s">
        <v>12</v>
      </c>
      <c r="B1710" s="1" t="s">
        <v>3</v>
      </c>
      <c r="C1710" s="14">
        <v>2012</v>
      </c>
      <c r="D1710" s="7" t="s">
        <v>41</v>
      </c>
      <c r="E1710" s="3">
        <v>875.75</v>
      </c>
      <c r="F1710" s="3">
        <v>2.04</v>
      </c>
      <c r="G1710" s="3">
        <v>13.99</v>
      </c>
      <c r="H1710" s="3">
        <v>1.1599999999999999</v>
      </c>
      <c r="I1710" s="3">
        <v>0.33</v>
      </c>
    </row>
    <row r="1711" spans="1:9" ht="26.25" x14ac:dyDescent="0.25">
      <c r="A1711" s="4" t="s">
        <v>12</v>
      </c>
      <c r="B1711" s="1" t="s">
        <v>3</v>
      </c>
      <c r="C1711" s="15">
        <v>2013</v>
      </c>
      <c r="D1711" s="7" t="s">
        <v>41</v>
      </c>
      <c r="E1711" s="5">
        <v>568.33000000000004</v>
      </c>
      <c r="F1711" s="5">
        <v>1.33</v>
      </c>
      <c r="G1711" s="5">
        <v>9.14</v>
      </c>
      <c r="H1711" s="5">
        <v>0.75</v>
      </c>
      <c r="I1711" s="5">
        <v>0.22</v>
      </c>
    </row>
    <row r="1712" spans="1:9" ht="26.25" x14ac:dyDescent="0.25">
      <c r="A1712" s="2" t="s">
        <v>12</v>
      </c>
      <c r="B1712" s="1" t="s">
        <v>3</v>
      </c>
      <c r="C1712" s="14">
        <v>2014</v>
      </c>
      <c r="D1712" s="7" t="s">
        <v>41</v>
      </c>
      <c r="E1712" s="3">
        <v>686.78</v>
      </c>
      <c r="F1712" s="3">
        <v>1.6</v>
      </c>
      <c r="G1712" s="3">
        <v>11.12</v>
      </c>
      <c r="H1712" s="3">
        <v>0.91</v>
      </c>
      <c r="I1712" s="3">
        <v>0.26</v>
      </c>
    </row>
    <row r="1713" spans="1:9" ht="26.25" x14ac:dyDescent="0.25">
      <c r="A1713" s="4" t="s">
        <v>12</v>
      </c>
      <c r="B1713" s="1" t="s">
        <v>3</v>
      </c>
      <c r="C1713" s="15">
        <v>2015</v>
      </c>
      <c r="D1713" s="7" t="s">
        <v>41</v>
      </c>
      <c r="E1713" s="5">
        <v>1299.33</v>
      </c>
      <c r="F1713" s="5">
        <v>2.95</v>
      </c>
      <c r="G1713" s="5">
        <v>20.37</v>
      </c>
      <c r="H1713" s="5">
        <v>1.72</v>
      </c>
      <c r="I1713" s="5">
        <v>0.5</v>
      </c>
    </row>
    <row r="1714" spans="1:9" ht="26.25" x14ac:dyDescent="0.25">
      <c r="A1714" s="2" t="s">
        <v>12</v>
      </c>
      <c r="B1714" s="1" t="s">
        <v>3</v>
      </c>
      <c r="C1714" s="14">
        <v>2016</v>
      </c>
      <c r="D1714" s="7" t="s">
        <v>41</v>
      </c>
      <c r="E1714" s="3">
        <v>714.76</v>
      </c>
      <c r="F1714" s="3">
        <v>1.48</v>
      </c>
      <c r="G1714" s="3">
        <v>10.130000000000001</v>
      </c>
      <c r="H1714" s="3">
        <v>0.95</v>
      </c>
      <c r="I1714" s="3">
        <v>0.28999999999999998</v>
      </c>
    </row>
    <row r="1715" spans="1:9" ht="26.25" x14ac:dyDescent="0.25">
      <c r="A1715" s="4" t="s">
        <v>12</v>
      </c>
      <c r="B1715" s="1" t="s">
        <v>3</v>
      </c>
      <c r="C1715" s="15">
        <v>2017</v>
      </c>
      <c r="D1715" s="7" t="s">
        <v>41</v>
      </c>
      <c r="E1715" s="5">
        <v>965.32</v>
      </c>
      <c r="F1715" s="5">
        <v>2.04</v>
      </c>
      <c r="G1715" s="5">
        <v>14.12</v>
      </c>
      <c r="H1715" s="5">
        <v>1.28</v>
      </c>
      <c r="I1715" s="5">
        <v>0.39</v>
      </c>
    </row>
    <row r="1716" spans="1:9" ht="26.25" x14ac:dyDescent="0.25">
      <c r="A1716" s="2" t="s">
        <v>12</v>
      </c>
      <c r="B1716" s="1" t="s">
        <v>3</v>
      </c>
      <c r="C1716" s="14">
        <v>2018</v>
      </c>
      <c r="D1716" s="7" t="s">
        <v>41</v>
      </c>
      <c r="E1716" s="3">
        <v>1246.4000000000001</v>
      </c>
      <c r="F1716" s="3">
        <v>2.67</v>
      </c>
      <c r="G1716" s="3">
        <v>18.5</v>
      </c>
      <c r="H1716" s="3">
        <v>1.65</v>
      </c>
      <c r="I1716" s="3">
        <v>0.49</v>
      </c>
    </row>
    <row r="1717" spans="1:9" ht="26.25" x14ac:dyDescent="0.25">
      <c r="A1717" s="4" t="s">
        <v>13</v>
      </c>
      <c r="B1717" s="1" t="s">
        <v>3</v>
      </c>
      <c r="C1717" s="15">
        <v>2012</v>
      </c>
      <c r="D1717" s="7" t="s">
        <v>41</v>
      </c>
      <c r="E1717" s="5">
        <v>111.2</v>
      </c>
      <c r="F1717" s="5">
        <v>0.26</v>
      </c>
      <c r="G1717" s="5">
        <v>1.72</v>
      </c>
      <c r="H1717" s="5">
        <v>0.15</v>
      </c>
      <c r="I1717" s="5">
        <v>0.04</v>
      </c>
    </row>
    <row r="1718" spans="1:9" ht="26.25" x14ac:dyDescent="0.25">
      <c r="A1718" s="2" t="s">
        <v>13</v>
      </c>
      <c r="B1718" s="1" t="s">
        <v>3</v>
      </c>
      <c r="C1718" s="14">
        <v>2013</v>
      </c>
      <c r="D1718" s="7" t="s">
        <v>41</v>
      </c>
      <c r="E1718" s="3">
        <v>153.19</v>
      </c>
      <c r="F1718" s="3">
        <v>0.36</v>
      </c>
      <c r="G1718" s="3">
        <v>2.5</v>
      </c>
      <c r="H1718" s="3">
        <v>0.2</v>
      </c>
      <c r="I1718" s="3">
        <v>0.06</v>
      </c>
    </row>
    <row r="1719" spans="1:9" ht="26.25" x14ac:dyDescent="0.25">
      <c r="A1719" s="4" t="s">
        <v>13</v>
      </c>
      <c r="B1719" s="1" t="s">
        <v>3</v>
      </c>
      <c r="C1719" s="15">
        <v>2014</v>
      </c>
      <c r="D1719" s="7" t="s">
        <v>41</v>
      </c>
      <c r="E1719" s="5">
        <v>76.540000000000006</v>
      </c>
      <c r="F1719" s="5">
        <v>0.18</v>
      </c>
      <c r="G1719" s="5">
        <v>1.1100000000000001</v>
      </c>
      <c r="H1719" s="5">
        <v>0.1</v>
      </c>
      <c r="I1719" s="5">
        <v>0.03</v>
      </c>
    </row>
    <row r="1720" spans="1:9" ht="26.25" x14ac:dyDescent="0.25">
      <c r="A1720" s="2" t="s">
        <v>13</v>
      </c>
      <c r="B1720" s="1" t="s">
        <v>3</v>
      </c>
      <c r="C1720" s="14">
        <v>2015</v>
      </c>
      <c r="D1720" s="7" t="s">
        <v>41</v>
      </c>
      <c r="E1720" s="3">
        <v>1425.65</v>
      </c>
      <c r="F1720" s="3">
        <v>3.32</v>
      </c>
      <c r="G1720" s="3">
        <v>23.14</v>
      </c>
      <c r="H1720" s="3">
        <v>1.89</v>
      </c>
      <c r="I1720" s="3">
        <v>0.54</v>
      </c>
    </row>
    <row r="1721" spans="1:9" ht="26.25" x14ac:dyDescent="0.25">
      <c r="A1721" s="4" t="s">
        <v>13</v>
      </c>
      <c r="B1721" s="1" t="s">
        <v>3</v>
      </c>
      <c r="C1721" s="15">
        <v>2016</v>
      </c>
      <c r="D1721" s="7" t="s">
        <v>41</v>
      </c>
      <c r="E1721" s="5">
        <v>3049.17</v>
      </c>
      <c r="F1721" s="5">
        <v>6.72</v>
      </c>
      <c r="G1721" s="5">
        <v>46.2</v>
      </c>
      <c r="H1721" s="5">
        <v>4.04</v>
      </c>
      <c r="I1721" s="5">
        <v>1.19</v>
      </c>
    </row>
    <row r="1722" spans="1:9" ht="26.25" x14ac:dyDescent="0.25">
      <c r="A1722" s="2" t="s">
        <v>13</v>
      </c>
      <c r="B1722" s="1" t="s">
        <v>3</v>
      </c>
      <c r="C1722" s="14">
        <v>2017</v>
      </c>
      <c r="D1722" s="7" t="s">
        <v>41</v>
      </c>
      <c r="E1722" s="3">
        <v>3949.95</v>
      </c>
      <c r="F1722" s="3">
        <v>8.6199999999999992</v>
      </c>
      <c r="G1722" s="3">
        <v>59.08</v>
      </c>
      <c r="H1722" s="3">
        <v>5.23</v>
      </c>
      <c r="I1722" s="3">
        <v>1.55</v>
      </c>
    </row>
    <row r="1723" spans="1:9" ht="26.25" x14ac:dyDescent="0.25">
      <c r="A1723" s="4" t="s">
        <v>13</v>
      </c>
      <c r="B1723" s="1" t="s">
        <v>3</v>
      </c>
      <c r="C1723" s="15">
        <v>2018</v>
      </c>
      <c r="D1723" s="7" t="s">
        <v>41</v>
      </c>
      <c r="E1723" s="5">
        <v>4441.6899999999996</v>
      </c>
      <c r="F1723" s="5">
        <v>10.06</v>
      </c>
      <c r="G1723" s="5">
        <v>70.11</v>
      </c>
      <c r="H1723" s="5">
        <v>5.88</v>
      </c>
      <c r="I1723" s="5">
        <v>1.71</v>
      </c>
    </row>
    <row r="1724" spans="1:9" ht="26.25" x14ac:dyDescent="0.25">
      <c r="A1724" s="2" t="s">
        <v>14</v>
      </c>
      <c r="B1724" s="1" t="s">
        <v>3</v>
      </c>
      <c r="C1724" s="14">
        <v>2012</v>
      </c>
      <c r="D1724" s="7" t="s">
        <v>41</v>
      </c>
      <c r="E1724" s="3">
        <v>5881.82</v>
      </c>
      <c r="F1724" s="3">
        <v>13.73</v>
      </c>
      <c r="G1724" s="3">
        <v>91.01</v>
      </c>
      <c r="H1724" s="3">
        <v>7.79</v>
      </c>
      <c r="I1724" s="3">
        <v>2.23</v>
      </c>
    </row>
    <row r="1725" spans="1:9" ht="26.25" x14ac:dyDescent="0.25">
      <c r="A1725" s="4" t="s">
        <v>14</v>
      </c>
      <c r="B1725" s="1" t="s">
        <v>3</v>
      </c>
      <c r="C1725" s="15">
        <v>2013</v>
      </c>
      <c r="D1725" s="7" t="s">
        <v>41</v>
      </c>
      <c r="E1725" s="5">
        <v>5658.93</v>
      </c>
      <c r="F1725" s="5">
        <v>13.21</v>
      </c>
      <c r="G1725" s="5">
        <v>87.44</v>
      </c>
      <c r="H1725" s="5">
        <v>7.5</v>
      </c>
      <c r="I1725" s="5">
        <v>2.14</v>
      </c>
    </row>
    <row r="1726" spans="1:9" ht="26.25" x14ac:dyDescent="0.25">
      <c r="A1726" s="2" t="s">
        <v>14</v>
      </c>
      <c r="B1726" s="1" t="s">
        <v>3</v>
      </c>
      <c r="C1726" s="14">
        <v>2014</v>
      </c>
      <c r="D1726" s="7" t="s">
        <v>41</v>
      </c>
      <c r="E1726" s="3">
        <v>6717.41</v>
      </c>
      <c r="F1726" s="3">
        <v>15.68</v>
      </c>
      <c r="G1726" s="3">
        <v>104.63</v>
      </c>
      <c r="H1726" s="3">
        <v>8.9</v>
      </c>
      <c r="I1726" s="3">
        <v>2.54</v>
      </c>
    </row>
    <row r="1727" spans="1:9" ht="26.25" x14ac:dyDescent="0.25">
      <c r="A1727" s="4" t="s">
        <v>14</v>
      </c>
      <c r="B1727" s="1" t="s">
        <v>3</v>
      </c>
      <c r="C1727" s="15">
        <v>2015</v>
      </c>
      <c r="D1727" s="7" t="s">
        <v>41</v>
      </c>
      <c r="E1727" s="5">
        <v>5567.68</v>
      </c>
      <c r="F1727" s="5">
        <v>12.47</v>
      </c>
      <c r="G1727" s="5">
        <v>81.25</v>
      </c>
      <c r="H1727" s="5">
        <v>7.38</v>
      </c>
      <c r="I1727" s="5">
        <v>2.16</v>
      </c>
    </row>
    <row r="1728" spans="1:9" ht="26.25" x14ac:dyDescent="0.25">
      <c r="A1728" s="2" t="s">
        <v>14</v>
      </c>
      <c r="B1728" s="1" t="s">
        <v>3</v>
      </c>
      <c r="C1728" s="14">
        <v>2016</v>
      </c>
      <c r="D1728" s="7" t="s">
        <v>41</v>
      </c>
      <c r="E1728" s="3">
        <v>11527.71</v>
      </c>
      <c r="F1728" s="3">
        <v>17.829999999999998</v>
      </c>
      <c r="G1728" s="3">
        <v>113.24</v>
      </c>
      <c r="H1728" s="3">
        <v>15.27</v>
      </c>
      <c r="I1728" s="3">
        <v>5.24</v>
      </c>
    </row>
    <row r="1729" spans="1:9" ht="26.25" x14ac:dyDescent="0.25">
      <c r="A1729" s="4" t="s">
        <v>14</v>
      </c>
      <c r="B1729" s="1" t="s">
        <v>3</v>
      </c>
      <c r="C1729" s="15">
        <v>2017</v>
      </c>
      <c r="D1729" s="7" t="s">
        <v>41</v>
      </c>
      <c r="E1729" s="5">
        <v>12013.03</v>
      </c>
      <c r="F1729" s="5">
        <v>19.28</v>
      </c>
      <c r="G1729" s="5">
        <v>123.74</v>
      </c>
      <c r="H1729" s="5">
        <v>15.92</v>
      </c>
      <c r="I1729" s="5">
        <v>5.4</v>
      </c>
    </row>
    <row r="1730" spans="1:9" ht="26.25" x14ac:dyDescent="0.25">
      <c r="A1730" s="2" t="s">
        <v>14</v>
      </c>
      <c r="B1730" s="1" t="s">
        <v>3</v>
      </c>
      <c r="C1730" s="14">
        <v>2018</v>
      </c>
      <c r="D1730" s="7" t="s">
        <v>41</v>
      </c>
      <c r="E1730" s="3">
        <v>11161.04</v>
      </c>
      <c r="F1730" s="3">
        <v>19.489999999999998</v>
      </c>
      <c r="G1730" s="3">
        <v>126.62</v>
      </c>
      <c r="H1730" s="3">
        <v>14.79</v>
      </c>
      <c r="I1730" s="3">
        <v>4.8600000000000003</v>
      </c>
    </row>
    <row r="1731" spans="1:9" ht="26.25" x14ac:dyDescent="0.25">
      <c r="A1731" s="4" t="s">
        <v>15</v>
      </c>
      <c r="B1731" s="1" t="s">
        <v>3</v>
      </c>
      <c r="C1731" s="15">
        <v>2012</v>
      </c>
      <c r="D1731" s="7" t="s">
        <v>41</v>
      </c>
      <c r="E1731" s="5">
        <v>15290.99</v>
      </c>
      <c r="F1731" s="5">
        <v>35.700000000000003</v>
      </c>
      <c r="G1731" s="5">
        <v>235.04</v>
      </c>
      <c r="H1731" s="5">
        <v>8.68</v>
      </c>
      <c r="I1731" s="5">
        <v>5.79</v>
      </c>
    </row>
    <row r="1732" spans="1:9" ht="26.25" x14ac:dyDescent="0.25">
      <c r="A1732" s="2" t="s">
        <v>15</v>
      </c>
      <c r="B1732" s="1" t="s">
        <v>3</v>
      </c>
      <c r="C1732" s="14">
        <v>2013</v>
      </c>
      <c r="D1732" s="7" t="s">
        <v>41</v>
      </c>
      <c r="E1732" s="3">
        <v>39934.58</v>
      </c>
      <c r="F1732" s="3">
        <v>93.22</v>
      </c>
      <c r="G1732" s="3">
        <v>605.12</v>
      </c>
      <c r="H1732" s="3">
        <v>22.68</v>
      </c>
      <c r="I1732" s="3">
        <v>15.12</v>
      </c>
    </row>
    <row r="1733" spans="1:9" ht="26.25" x14ac:dyDescent="0.25">
      <c r="A1733" s="4" t="s">
        <v>15</v>
      </c>
      <c r="B1733" s="1" t="s">
        <v>3</v>
      </c>
      <c r="C1733" s="15">
        <v>2014</v>
      </c>
      <c r="D1733" s="7" t="s">
        <v>41</v>
      </c>
      <c r="E1733" s="5">
        <v>41239.07</v>
      </c>
      <c r="F1733" s="5">
        <v>96.27</v>
      </c>
      <c r="G1733" s="5">
        <v>615.33000000000004</v>
      </c>
      <c r="H1733" s="5">
        <v>23.42</v>
      </c>
      <c r="I1733" s="5">
        <v>15.61</v>
      </c>
    </row>
    <row r="1734" spans="1:9" ht="26.25" x14ac:dyDescent="0.25">
      <c r="A1734" s="2" t="s">
        <v>15</v>
      </c>
      <c r="B1734" s="1" t="s">
        <v>3</v>
      </c>
      <c r="C1734" s="14">
        <v>2015</v>
      </c>
      <c r="D1734" s="7" t="s">
        <v>41</v>
      </c>
      <c r="E1734" s="3">
        <v>37899.4</v>
      </c>
      <c r="F1734" s="3">
        <v>87.56</v>
      </c>
      <c r="G1734" s="3">
        <v>559.37</v>
      </c>
      <c r="H1734" s="3">
        <v>21.52</v>
      </c>
      <c r="I1734" s="3">
        <v>14.44</v>
      </c>
    </row>
    <row r="1735" spans="1:9" ht="26.25" x14ac:dyDescent="0.25">
      <c r="A1735" s="4" t="s">
        <v>15</v>
      </c>
      <c r="B1735" s="1" t="s">
        <v>3</v>
      </c>
      <c r="C1735" s="15">
        <v>2016</v>
      </c>
      <c r="D1735" s="7" t="s">
        <v>41</v>
      </c>
      <c r="E1735" s="5">
        <v>35486.36</v>
      </c>
      <c r="F1735" s="5">
        <v>69.95</v>
      </c>
      <c r="G1735" s="5">
        <v>450.2</v>
      </c>
      <c r="H1735" s="5">
        <v>20.149999999999999</v>
      </c>
      <c r="I1735" s="5">
        <v>14.68</v>
      </c>
    </row>
    <row r="1736" spans="1:9" ht="26.25" x14ac:dyDescent="0.25">
      <c r="A1736" s="2" t="s">
        <v>15</v>
      </c>
      <c r="B1736" s="1" t="s">
        <v>3</v>
      </c>
      <c r="C1736" s="14">
        <v>2017</v>
      </c>
      <c r="D1736" s="7" t="s">
        <v>41</v>
      </c>
      <c r="E1736" s="3">
        <v>43421.03</v>
      </c>
      <c r="F1736" s="3">
        <v>87.87</v>
      </c>
      <c r="G1736" s="3">
        <v>571.45000000000005</v>
      </c>
      <c r="H1736" s="3">
        <v>24.66</v>
      </c>
      <c r="I1736" s="3">
        <v>17.739999999999998</v>
      </c>
    </row>
    <row r="1737" spans="1:9" ht="26.25" x14ac:dyDescent="0.25">
      <c r="A1737" s="4" t="s">
        <v>15</v>
      </c>
      <c r="B1737" s="1" t="s">
        <v>3</v>
      </c>
      <c r="C1737" s="15">
        <v>2018</v>
      </c>
      <c r="D1737" s="7" t="s">
        <v>41</v>
      </c>
      <c r="E1737" s="5">
        <v>46727.6</v>
      </c>
      <c r="F1737" s="5">
        <v>94.48</v>
      </c>
      <c r="G1737" s="5">
        <v>613.89</v>
      </c>
      <c r="H1737" s="5">
        <v>26.53</v>
      </c>
      <c r="I1737" s="5">
        <v>19.100000000000001</v>
      </c>
    </row>
    <row r="1738" spans="1:9" ht="39" x14ac:dyDescent="0.25">
      <c r="A1738" s="2" t="s">
        <v>16</v>
      </c>
      <c r="B1738" s="1" t="s">
        <v>3</v>
      </c>
      <c r="C1738" s="14">
        <v>2012</v>
      </c>
      <c r="D1738" s="7" t="s">
        <v>41</v>
      </c>
      <c r="E1738" s="3">
        <v>4718.9799999999996</v>
      </c>
      <c r="F1738" s="3">
        <v>11.02</v>
      </c>
      <c r="G1738" s="3">
        <v>74</v>
      </c>
      <c r="H1738" s="3">
        <v>2.68</v>
      </c>
      <c r="I1738" s="3">
        <v>1.79</v>
      </c>
    </row>
    <row r="1739" spans="1:9" ht="39" x14ac:dyDescent="0.25">
      <c r="A1739" s="4" t="s">
        <v>16</v>
      </c>
      <c r="B1739" s="1" t="s">
        <v>3</v>
      </c>
      <c r="C1739" s="15">
        <v>2013</v>
      </c>
      <c r="D1739" s="7" t="s">
        <v>41</v>
      </c>
      <c r="E1739" s="5">
        <v>1616.49</v>
      </c>
      <c r="F1739" s="5">
        <v>3.77</v>
      </c>
      <c r="G1739" s="5">
        <v>25.49</v>
      </c>
      <c r="H1739" s="5">
        <v>0.92</v>
      </c>
      <c r="I1739" s="5">
        <v>0.61</v>
      </c>
    </row>
    <row r="1740" spans="1:9" ht="39" x14ac:dyDescent="0.25">
      <c r="A1740" s="2" t="s">
        <v>16</v>
      </c>
      <c r="B1740" s="1" t="s">
        <v>3</v>
      </c>
      <c r="C1740" s="14">
        <v>2014</v>
      </c>
      <c r="D1740" s="7" t="s">
        <v>41</v>
      </c>
      <c r="E1740" s="3">
        <v>2047.81</v>
      </c>
      <c r="F1740" s="3">
        <v>4.78</v>
      </c>
      <c r="G1740" s="3">
        <v>32.94</v>
      </c>
      <c r="H1740" s="3">
        <v>1.1599999999999999</v>
      </c>
      <c r="I1740" s="3">
        <v>0.78</v>
      </c>
    </row>
    <row r="1741" spans="1:9" ht="39" x14ac:dyDescent="0.25">
      <c r="A1741" s="4" t="s">
        <v>16</v>
      </c>
      <c r="B1741" s="1" t="s">
        <v>3</v>
      </c>
      <c r="C1741" s="15">
        <v>2015</v>
      </c>
      <c r="D1741" s="7" t="s">
        <v>41</v>
      </c>
      <c r="E1741" s="5">
        <v>12282.43</v>
      </c>
      <c r="F1741" s="5">
        <v>28.34</v>
      </c>
      <c r="G1741" s="5">
        <v>181.17</v>
      </c>
      <c r="H1741" s="5">
        <v>6.97</v>
      </c>
      <c r="I1741" s="5">
        <v>4.68</v>
      </c>
    </row>
    <row r="1742" spans="1:9" ht="39" x14ac:dyDescent="0.25">
      <c r="A1742" s="2" t="s">
        <v>16</v>
      </c>
      <c r="B1742" s="1" t="s">
        <v>3</v>
      </c>
      <c r="C1742" s="14">
        <v>2016</v>
      </c>
      <c r="D1742" s="7" t="s">
        <v>41</v>
      </c>
      <c r="E1742" s="3">
        <v>2173.81</v>
      </c>
      <c r="F1742" s="3">
        <v>3.88</v>
      </c>
      <c r="G1742" s="3">
        <v>25.77</v>
      </c>
      <c r="H1742" s="3">
        <v>1.23</v>
      </c>
      <c r="I1742" s="3">
        <v>0.94</v>
      </c>
    </row>
    <row r="1743" spans="1:9" ht="39" x14ac:dyDescent="0.25">
      <c r="A1743" s="4" t="s">
        <v>16</v>
      </c>
      <c r="B1743" s="1" t="s">
        <v>3</v>
      </c>
      <c r="C1743" s="15">
        <v>2017</v>
      </c>
      <c r="D1743" s="7" t="s">
        <v>41</v>
      </c>
      <c r="E1743" s="5">
        <v>5342.41</v>
      </c>
      <c r="F1743" s="5">
        <v>10.15</v>
      </c>
      <c r="G1743" s="5">
        <v>68.84</v>
      </c>
      <c r="H1743" s="5">
        <v>3.03</v>
      </c>
      <c r="I1743" s="5">
        <v>2.25</v>
      </c>
    </row>
    <row r="1744" spans="1:9" ht="39" x14ac:dyDescent="0.25">
      <c r="A1744" s="2" t="s">
        <v>16</v>
      </c>
      <c r="B1744" s="1" t="s">
        <v>3</v>
      </c>
      <c r="C1744" s="14">
        <v>2018</v>
      </c>
      <c r="D1744" s="7" t="s">
        <v>41</v>
      </c>
      <c r="E1744" s="3">
        <v>4244.2299999999996</v>
      </c>
      <c r="F1744" s="3">
        <v>7.97</v>
      </c>
      <c r="G1744" s="3">
        <v>53.98</v>
      </c>
      <c r="H1744" s="3">
        <v>2.41</v>
      </c>
      <c r="I1744" s="3">
        <v>1.79</v>
      </c>
    </row>
    <row r="1745" spans="1:9" ht="26.25" x14ac:dyDescent="0.25">
      <c r="A1745" s="4" t="s">
        <v>17</v>
      </c>
      <c r="B1745" s="1" t="s">
        <v>3</v>
      </c>
      <c r="C1745" s="15">
        <v>2012</v>
      </c>
      <c r="D1745" s="7" t="s">
        <v>41</v>
      </c>
      <c r="E1745" s="5">
        <v>16129.93</v>
      </c>
      <c r="F1745" s="5">
        <v>37.65</v>
      </c>
      <c r="G1745" s="5">
        <v>248.8</v>
      </c>
      <c r="H1745" s="5">
        <v>9.16</v>
      </c>
      <c r="I1745" s="5">
        <v>6.11</v>
      </c>
    </row>
    <row r="1746" spans="1:9" ht="26.25" x14ac:dyDescent="0.25">
      <c r="A1746" s="2" t="s">
        <v>17</v>
      </c>
      <c r="B1746" s="1" t="s">
        <v>3</v>
      </c>
      <c r="C1746" s="14">
        <v>2013</v>
      </c>
      <c r="D1746" s="7" t="s">
        <v>41</v>
      </c>
      <c r="E1746" s="3">
        <v>23056.59</v>
      </c>
      <c r="F1746" s="3">
        <v>53.82</v>
      </c>
      <c r="G1746" s="3">
        <v>350.96</v>
      </c>
      <c r="H1746" s="3">
        <v>13.09</v>
      </c>
      <c r="I1746" s="3">
        <v>8.73</v>
      </c>
    </row>
    <row r="1747" spans="1:9" ht="26.25" x14ac:dyDescent="0.25">
      <c r="A1747" s="4" t="s">
        <v>17</v>
      </c>
      <c r="B1747" s="1" t="s">
        <v>3</v>
      </c>
      <c r="C1747" s="15">
        <v>2014</v>
      </c>
      <c r="D1747" s="7" t="s">
        <v>41</v>
      </c>
      <c r="E1747" s="5">
        <v>22760.59</v>
      </c>
      <c r="F1747" s="5">
        <v>53.13</v>
      </c>
      <c r="G1747" s="5">
        <v>345.96</v>
      </c>
      <c r="H1747" s="5">
        <v>12.92</v>
      </c>
      <c r="I1747" s="5">
        <v>8.6199999999999992</v>
      </c>
    </row>
    <row r="1748" spans="1:9" ht="26.25" x14ac:dyDescent="0.25">
      <c r="A1748" s="2" t="s">
        <v>17</v>
      </c>
      <c r="B1748" s="1" t="s">
        <v>3</v>
      </c>
      <c r="C1748" s="14">
        <v>2015</v>
      </c>
      <c r="D1748" s="7" t="s">
        <v>41</v>
      </c>
      <c r="E1748" s="3">
        <v>15244.95</v>
      </c>
      <c r="F1748" s="3">
        <v>35.549999999999997</v>
      </c>
      <c r="G1748" s="3">
        <v>236.5</v>
      </c>
      <c r="H1748" s="3">
        <v>8.66</v>
      </c>
      <c r="I1748" s="3">
        <v>5.77</v>
      </c>
    </row>
    <row r="1749" spans="1:9" ht="26.25" x14ac:dyDescent="0.25">
      <c r="A1749" s="4" t="s">
        <v>17</v>
      </c>
      <c r="B1749" s="1" t="s">
        <v>3</v>
      </c>
      <c r="C1749" s="15">
        <v>2016</v>
      </c>
      <c r="D1749" s="7" t="s">
        <v>41</v>
      </c>
      <c r="E1749" s="5">
        <v>11564.13</v>
      </c>
      <c r="F1749" s="5">
        <v>24.22</v>
      </c>
      <c r="G1749" s="5">
        <v>162.24</v>
      </c>
      <c r="H1749" s="5">
        <v>6.57</v>
      </c>
      <c r="I1749" s="5">
        <v>4.6500000000000004</v>
      </c>
    </row>
    <row r="1750" spans="1:9" ht="26.25" x14ac:dyDescent="0.25">
      <c r="A1750" s="2" t="s">
        <v>17</v>
      </c>
      <c r="B1750" s="1" t="s">
        <v>3</v>
      </c>
      <c r="C1750" s="14">
        <v>2017</v>
      </c>
      <c r="D1750" s="7" t="s">
        <v>41</v>
      </c>
      <c r="E1750" s="3">
        <v>16263.87</v>
      </c>
      <c r="F1750" s="3">
        <v>33.93</v>
      </c>
      <c r="G1750" s="3">
        <v>227.45</v>
      </c>
      <c r="H1750" s="3">
        <v>9.24</v>
      </c>
      <c r="I1750" s="3">
        <v>6.55</v>
      </c>
    </row>
    <row r="1751" spans="1:9" ht="26.25" x14ac:dyDescent="0.25">
      <c r="A1751" s="4" t="s">
        <v>17</v>
      </c>
      <c r="B1751" s="1" t="s">
        <v>3</v>
      </c>
      <c r="C1751" s="15">
        <v>2018</v>
      </c>
      <c r="D1751" s="7" t="s">
        <v>41</v>
      </c>
      <c r="E1751" s="5">
        <v>19499.57</v>
      </c>
      <c r="F1751" s="5">
        <v>41.3</v>
      </c>
      <c r="G1751" s="5">
        <v>278.99</v>
      </c>
      <c r="H1751" s="5">
        <v>11.07</v>
      </c>
      <c r="I1751" s="5">
        <v>7.79</v>
      </c>
    </row>
    <row r="1752" spans="1:9" ht="26.25" x14ac:dyDescent="0.25">
      <c r="A1752" s="2" t="s">
        <v>18</v>
      </c>
      <c r="B1752" s="1" t="s">
        <v>3</v>
      </c>
      <c r="C1752" s="14">
        <v>2012</v>
      </c>
      <c r="D1752" s="7" t="s">
        <v>41</v>
      </c>
      <c r="E1752" s="3">
        <v>14427.73</v>
      </c>
      <c r="F1752" s="3">
        <v>33.68</v>
      </c>
      <c r="G1752" s="3">
        <v>209.36</v>
      </c>
      <c r="H1752" s="3">
        <v>8.19</v>
      </c>
      <c r="I1752" s="3">
        <v>5.46</v>
      </c>
    </row>
    <row r="1753" spans="1:9" ht="26.25" x14ac:dyDescent="0.25">
      <c r="A1753" s="4" t="s">
        <v>18</v>
      </c>
      <c r="B1753" s="1" t="s">
        <v>3</v>
      </c>
      <c r="C1753" s="15">
        <v>2013</v>
      </c>
      <c r="D1753" s="7" t="s">
        <v>41</v>
      </c>
      <c r="E1753" s="5">
        <v>11042.14</v>
      </c>
      <c r="F1753" s="5">
        <v>25.78</v>
      </c>
      <c r="G1753" s="5">
        <v>164.09</v>
      </c>
      <c r="H1753" s="5">
        <v>6.27</v>
      </c>
      <c r="I1753" s="5">
        <v>4.18</v>
      </c>
    </row>
    <row r="1754" spans="1:9" ht="26.25" x14ac:dyDescent="0.25">
      <c r="A1754" s="2" t="s">
        <v>18</v>
      </c>
      <c r="B1754" s="1" t="s">
        <v>3</v>
      </c>
      <c r="C1754" s="14">
        <v>2014</v>
      </c>
      <c r="D1754" s="7" t="s">
        <v>41</v>
      </c>
      <c r="E1754" s="3">
        <v>6362.7</v>
      </c>
      <c r="F1754" s="3">
        <v>14.85</v>
      </c>
      <c r="G1754" s="3">
        <v>94.62</v>
      </c>
      <c r="H1754" s="3">
        <v>3.61</v>
      </c>
      <c r="I1754" s="3">
        <v>2.41</v>
      </c>
    </row>
    <row r="1755" spans="1:9" ht="26.25" x14ac:dyDescent="0.25">
      <c r="A1755" s="4" t="s">
        <v>18</v>
      </c>
      <c r="B1755" s="1" t="s">
        <v>3</v>
      </c>
      <c r="C1755" s="15">
        <v>2015</v>
      </c>
      <c r="D1755" s="7" t="s">
        <v>41</v>
      </c>
      <c r="E1755" s="5">
        <v>7530.11</v>
      </c>
      <c r="F1755" s="5">
        <v>17.579999999999998</v>
      </c>
      <c r="G1755" s="5">
        <v>113.7</v>
      </c>
      <c r="H1755" s="5">
        <v>4.28</v>
      </c>
      <c r="I1755" s="5">
        <v>2.85</v>
      </c>
    </row>
    <row r="1756" spans="1:9" ht="26.25" x14ac:dyDescent="0.25">
      <c r="A1756" s="2" t="s">
        <v>18</v>
      </c>
      <c r="B1756" s="1" t="s">
        <v>3</v>
      </c>
      <c r="C1756" s="14">
        <v>2016</v>
      </c>
      <c r="D1756" s="7" t="s">
        <v>41</v>
      </c>
      <c r="E1756" s="3">
        <v>1653.17</v>
      </c>
      <c r="F1756" s="3">
        <v>3.15</v>
      </c>
      <c r="G1756" s="3">
        <v>19.760000000000002</v>
      </c>
      <c r="H1756" s="3">
        <v>0.94</v>
      </c>
      <c r="I1756" s="3">
        <v>0.69</v>
      </c>
    </row>
    <row r="1757" spans="1:9" ht="26.25" x14ac:dyDescent="0.25">
      <c r="A1757" s="4" t="s">
        <v>18</v>
      </c>
      <c r="B1757" s="1" t="s">
        <v>3</v>
      </c>
      <c r="C1757" s="15">
        <v>2017</v>
      </c>
      <c r="D1757" s="7" t="s">
        <v>41</v>
      </c>
      <c r="E1757" s="5">
        <v>2150.77</v>
      </c>
      <c r="F1757" s="5">
        <v>3.8</v>
      </c>
      <c r="G1757" s="5">
        <v>22.92</v>
      </c>
      <c r="H1757" s="5">
        <v>1.22</v>
      </c>
      <c r="I1757" s="5">
        <v>0.93</v>
      </c>
    </row>
    <row r="1758" spans="1:9" ht="26.25" x14ac:dyDescent="0.25">
      <c r="A1758" s="2" t="s">
        <v>18</v>
      </c>
      <c r="B1758" s="1" t="s">
        <v>3</v>
      </c>
      <c r="C1758" s="14">
        <v>2018</v>
      </c>
      <c r="D1758" s="7" t="s">
        <v>41</v>
      </c>
      <c r="E1758" s="3">
        <v>8753.16</v>
      </c>
      <c r="F1758" s="3">
        <v>19.399999999999999</v>
      </c>
      <c r="G1758" s="3">
        <v>124.76</v>
      </c>
      <c r="H1758" s="3">
        <v>4.97</v>
      </c>
      <c r="I1758" s="3">
        <v>3.41</v>
      </c>
    </row>
    <row r="1759" spans="1:9" ht="26.25" x14ac:dyDescent="0.25">
      <c r="A1759" s="4" t="s">
        <v>19</v>
      </c>
      <c r="B1759" s="1" t="s">
        <v>3</v>
      </c>
      <c r="C1759" s="15">
        <v>2012</v>
      </c>
      <c r="D1759" s="7" t="s">
        <v>41</v>
      </c>
      <c r="E1759" s="5">
        <v>0</v>
      </c>
      <c r="F1759" s="5">
        <v>0</v>
      </c>
      <c r="G1759" s="5">
        <v>0</v>
      </c>
      <c r="H1759" s="5">
        <v>0</v>
      </c>
      <c r="I1759" s="5">
        <v>0</v>
      </c>
    </row>
    <row r="1760" spans="1:9" ht="26.25" x14ac:dyDescent="0.25">
      <c r="A1760" s="2" t="s">
        <v>19</v>
      </c>
      <c r="B1760" s="1" t="s">
        <v>3</v>
      </c>
      <c r="C1760" s="14">
        <v>2013</v>
      </c>
      <c r="D1760" s="7" t="s">
        <v>41</v>
      </c>
      <c r="E1760" s="3">
        <v>0</v>
      </c>
      <c r="F1760" s="3">
        <v>0</v>
      </c>
      <c r="G1760" s="3">
        <v>0</v>
      </c>
      <c r="H1760" s="3">
        <v>0</v>
      </c>
      <c r="I1760" s="3">
        <v>0</v>
      </c>
    </row>
    <row r="1761" spans="1:9" ht="26.25" x14ac:dyDescent="0.25">
      <c r="A1761" s="4" t="s">
        <v>19</v>
      </c>
      <c r="B1761" s="1" t="s">
        <v>3</v>
      </c>
      <c r="C1761" s="15">
        <v>2014</v>
      </c>
      <c r="D1761" s="7" t="s">
        <v>41</v>
      </c>
      <c r="E1761" s="5">
        <v>0</v>
      </c>
      <c r="F1761" s="5">
        <v>0</v>
      </c>
      <c r="G1761" s="5">
        <v>0</v>
      </c>
      <c r="H1761" s="5">
        <v>0</v>
      </c>
      <c r="I1761" s="5">
        <v>0</v>
      </c>
    </row>
    <row r="1762" spans="1:9" ht="26.25" x14ac:dyDescent="0.25">
      <c r="A1762" s="2" t="s">
        <v>19</v>
      </c>
      <c r="B1762" s="1" t="s">
        <v>3</v>
      </c>
      <c r="C1762" s="14">
        <v>2015</v>
      </c>
      <c r="D1762" s="7" t="s">
        <v>41</v>
      </c>
      <c r="E1762" s="3">
        <v>0</v>
      </c>
      <c r="F1762" s="3">
        <v>0</v>
      </c>
      <c r="G1762" s="3">
        <v>0</v>
      </c>
      <c r="H1762" s="3">
        <v>0</v>
      </c>
      <c r="I1762" s="3">
        <v>0</v>
      </c>
    </row>
    <row r="1763" spans="1:9" ht="26.25" x14ac:dyDescent="0.25">
      <c r="A1763" s="4" t="s">
        <v>19</v>
      </c>
      <c r="B1763" s="1" t="s">
        <v>3</v>
      </c>
      <c r="C1763" s="15">
        <v>2016</v>
      </c>
      <c r="D1763" s="7" t="s">
        <v>41</v>
      </c>
      <c r="E1763" s="5">
        <v>0</v>
      </c>
      <c r="F1763" s="5">
        <v>0</v>
      </c>
      <c r="G1763" s="5">
        <v>0</v>
      </c>
      <c r="H1763" s="5">
        <v>0</v>
      </c>
      <c r="I1763" s="5">
        <v>0</v>
      </c>
    </row>
    <row r="1764" spans="1:9" ht="26.25" x14ac:dyDescent="0.25">
      <c r="A1764" s="2" t="s">
        <v>19</v>
      </c>
      <c r="B1764" s="1" t="s">
        <v>3</v>
      </c>
      <c r="C1764" s="14">
        <v>2017</v>
      </c>
      <c r="D1764" s="7" t="s">
        <v>41</v>
      </c>
      <c r="E1764" s="3">
        <v>0</v>
      </c>
      <c r="F1764" s="3">
        <v>0</v>
      </c>
      <c r="G1764" s="3">
        <v>0</v>
      </c>
      <c r="H1764" s="3">
        <v>0</v>
      </c>
      <c r="I1764" s="3">
        <v>0</v>
      </c>
    </row>
    <row r="1765" spans="1:9" ht="26.25" x14ac:dyDescent="0.25">
      <c r="A1765" s="4" t="s">
        <v>19</v>
      </c>
      <c r="B1765" s="1" t="s">
        <v>3</v>
      </c>
      <c r="C1765" s="15">
        <v>2018</v>
      </c>
      <c r="D1765" s="7" t="s">
        <v>41</v>
      </c>
      <c r="E1765" s="5">
        <v>0</v>
      </c>
      <c r="F1765" s="5">
        <v>0</v>
      </c>
      <c r="G1765" s="5">
        <v>0</v>
      </c>
      <c r="H1765" s="5">
        <v>0</v>
      </c>
      <c r="I1765" s="5">
        <v>0</v>
      </c>
    </row>
    <row r="1766" spans="1:9" ht="26.25" x14ac:dyDescent="0.25">
      <c r="A1766" s="2" t="s">
        <v>20</v>
      </c>
      <c r="B1766" s="1" t="s">
        <v>3</v>
      </c>
      <c r="C1766" s="14">
        <v>2012</v>
      </c>
      <c r="D1766" s="7" t="s">
        <v>41</v>
      </c>
      <c r="E1766" s="3">
        <v>785.6</v>
      </c>
      <c r="F1766" s="3">
        <v>1.83</v>
      </c>
      <c r="G1766" s="3">
        <v>12.68</v>
      </c>
      <c r="H1766" s="3">
        <v>1.04</v>
      </c>
      <c r="I1766" s="3">
        <v>0.3</v>
      </c>
    </row>
    <row r="1767" spans="1:9" ht="26.25" x14ac:dyDescent="0.25">
      <c r="A1767" s="4" t="s">
        <v>20</v>
      </c>
      <c r="B1767" s="1" t="s">
        <v>3</v>
      </c>
      <c r="C1767" s="15">
        <v>2013</v>
      </c>
      <c r="D1767" s="7" t="s">
        <v>41</v>
      </c>
      <c r="E1767" s="5">
        <v>665.33</v>
      </c>
      <c r="F1767" s="5">
        <v>1.55</v>
      </c>
      <c r="G1767" s="5">
        <v>10.79</v>
      </c>
      <c r="H1767" s="5">
        <v>0.88</v>
      </c>
      <c r="I1767" s="5">
        <v>0.25</v>
      </c>
    </row>
    <row r="1768" spans="1:9" ht="26.25" x14ac:dyDescent="0.25">
      <c r="A1768" s="2" t="s">
        <v>20</v>
      </c>
      <c r="B1768" s="1" t="s">
        <v>3</v>
      </c>
      <c r="C1768" s="14">
        <v>2014</v>
      </c>
      <c r="D1768" s="7" t="s">
        <v>41</v>
      </c>
      <c r="E1768" s="3">
        <v>932.32</v>
      </c>
      <c r="F1768" s="3">
        <v>2.1800000000000002</v>
      </c>
      <c r="G1768" s="3">
        <v>15.13</v>
      </c>
      <c r="H1768" s="3">
        <v>1.24</v>
      </c>
      <c r="I1768" s="3">
        <v>0.35</v>
      </c>
    </row>
    <row r="1769" spans="1:9" ht="26.25" x14ac:dyDescent="0.25">
      <c r="A1769" s="4" t="s">
        <v>20</v>
      </c>
      <c r="B1769" s="1" t="s">
        <v>3</v>
      </c>
      <c r="C1769" s="15">
        <v>2015</v>
      </c>
      <c r="D1769" s="7" t="s">
        <v>41</v>
      </c>
      <c r="E1769" s="5">
        <v>302.85000000000002</v>
      </c>
      <c r="F1769" s="5">
        <v>0.71</v>
      </c>
      <c r="G1769" s="5">
        <v>4.84</v>
      </c>
      <c r="H1769" s="5">
        <v>0.4</v>
      </c>
      <c r="I1769" s="5">
        <v>0.11</v>
      </c>
    </row>
    <row r="1770" spans="1:9" ht="26.25" x14ac:dyDescent="0.25">
      <c r="A1770" s="2" t="s">
        <v>20</v>
      </c>
      <c r="B1770" s="1" t="s">
        <v>3</v>
      </c>
      <c r="C1770" s="14">
        <v>2016</v>
      </c>
      <c r="D1770" s="7" t="s">
        <v>41</v>
      </c>
      <c r="E1770" s="3">
        <v>82.33</v>
      </c>
      <c r="F1770" s="3">
        <v>0.19</v>
      </c>
      <c r="G1770" s="3">
        <v>1.33</v>
      </c>
      <c r="H1770" s="3">
        <v>0.11</v>
      </c>
      <c r="I1770" s="3">
        <v>0.03</v>
      </c>
    </row>
    <row r="1771" spans="1:9" ht="26.25" x14ac:dyDescent="0.25">
      <c r="A1771" s="4" t="s">
        <v>20</v>
      </c>
      <c r="B1771" s="1" t="s">
        <v>3</v>
      </c>
      <c r="C1771" s="15">
        <v>2017</v>
      </c>
      <c r="D1771" s="7" t="s">
        <v>41</v>
      </c>
      <c r="E1771" s="5">
        <v>497.12</v>
      </c>
      <c r="F1771" s="5">
        <v>1.1100000000000001</v>
      </c>
      <c r="G1771" s="5">
        <v>7.69</v>
      </c>
      <c r="H1771" s="5">
        <v>0.66</v>
      </c>
      <c r="I1771" s="5">
        <v>0.19</v>
      </c>
    </row>
    <row r="1772" spans="1:9" ht="26.25" x14ac:dyDescent="0.25">
      <c r="A1772" s="2" t="s">
        <v>20</v>
      </c>
      <c r="B1772" s="1" t="s">
        <v>3</v>
      </c>
      <c r="C1772" s="14">
        <v>2018</v>
      </c>
      <c r="D1772" s="7" t="s">
        <v>41</v>
      </c>
      <c r="E1772" s="3">
        <v>595.14</v>
      </c>
      <c r="F1772" s="3">
        <v>1.31</v>
      </c>
      <c r="G1772" s="3">
        <v>8.99</v>
      </c>
      <c r="H1772" s="3">
        <v>0.79</v>
      </c>
      <c r="I1772" s="3">
        <v>0.23</v>
      </c>
    </row>
    <row r="1773" spans="1:9" ht="26.25" x14ac:dyDescent="0.25">
      <c r="A1773" s="4" t="s">
        <v>21</v>
      </c>
      <c r="B1773" s="1" t="s">
        <v>3</v>
      </c>
      <c r="C1773" s="15">
        <v>2012</v>
      </c>
      <c r="D1773" s="7" t="s">
        <v>41</v>
      </c>
      <c r="E1773" s="5">
        <v>5563.95</v>
      </c>
      <c r="F1773" s="5">
        <v>12.99</v>
      </c>
      <c r="G1773" s="5">
        <v>90.31</v>
      </c>
      <c r="H1773" s="5">
        <v>7.37</v>
      </c>
      <c r="I1773" s="5">
        <v>2.11</v>
      </c>
    </row>
    <row r="1774" spans="1:9" ht="26.25" x14ac:dyDescent="0.25">
      <c r="A1774" s="2" t="s">
        <v>21</v>
      </c>
      <c r="B1774" s="1" t="s">
        <v>3</v>
      </c>
      <c r="C1774" s="14">
        <v>2013</v>
      </c>
      <c r="D1774" s="7" t="s">
        <v>41</v>
      </c>
      <c r="E1774" s="3">
        <v>12065.94</v>
      </c>
      <c r="F1774" s="3">
        <v>28.17</v>
      </c>
      <c r="G1774" s="3">
        <v>189.51</v>
      </c>
      <c r="H1774" s="3">
        <v>15.99</v>
      </c>
      <c r="I1774" s="3">
        <v>4.57</v>
      </c>
    </row>
    <row r="1775" spans="1:9" ht="26.25" x14ac:dyDescent="0.25">
      <c r="A1775" s="4" t="s">
        <v>21</v>
      </c>
      <c r="B1775" s="1" t="s">
        <v>3</v>
      </c>
      <c r="C1775" s="15">
        <v>2014</v>
      </c>
      <c r="D1775" s="7" t="s">
        <v>41</v>
      </c>
      <c r="E1775" s="5">
        <v>12011.83</v>
      </c>
      <c r="F1775" s="5">
        <v>28.04</v>
      </c>
      <c r="G1775" s="5">
        <v>188.78</v>
      </c>
      <c r="H1775" s="5">
        <v>15.91</v>
      </c>
      <c r="I1775" s="5">
        <v>4.55</v>
      </c>
    </row>
    <row r="1776" spans="1:9" ht="26.25" x14ac:dyDescent="0.25">
      <c r="A1776" s="2" t="s">
        <v>21</v>
      </c>
      <c r="B1776" s="1" t="s">
        <v>3</v>
      </c>
      <c r="C1776" s="14">
        <v>2015</v>
      </c>
      <c r="D1776" s="7" t="s">
        <v>41</v>
      </c>
      <c r="E1776" s="3">
        <v>14164.43</v>
      </c>
      <c r="F1776" s="3">
        <v>31.54</v>
      </c>
      <c r="G1776" s="3">
        <v>212.93</v>
      </c>
      <c r="H1776" s="3">
        <v>18.77</v>
      </c>
      <c r="I1776" s="3">
        <v>5.51</v>
      </c>
    </row>
    <row r="1777" spans="1:9" ht="26.25" x14ac:dyDescent="0.25">
      <c r="A1777" s="4" t="s">
        <v>21</v>
      </c>
      <c r="B1777" s="1" t="s">
        <v>3</v>
      </c>
      <c r="C1777" s="15">
        <v>2016</v>
      </c>
      <c r="D1777" s="7" t="s">
        <v>41</v>
      </c>
      <c r="E1777" s="5">
        <v>30273.63</v>
      </c>
      <c r="F1777" s="5">
        <v>49.06</v>
      </c>
      <c r="G1777" s="5">
        <v>324.52999999999997</v>
      </c>
      <c r="H1777" s="5">
        <v>40.11</v>
      </c>
      <c r="I1777" s="5">
        <v>13.55</v>
      </c>
    </row>
    <row r="1778" spans="1:9" ht="26.25" x14ac:dyDescent="0.25">
      <c r="A1778" s="2" t="s">
        <v>21</v>
      </c>
      <c r="B1778" s="1" t="s">
        <v>3</v>
      </c>
      <c r="C1778" s="14">
        <v>2017</v>
      </c>
      <c r="D1778" s="7" t="s">
        <v>41</v>
      </c>
      <c r="E1778" s="3">
        <v>22330.09</v>
      </c>
      <c r="F1778" s="3">
        <v>33.130000000000003</v>
      </c>
      <c r="G1778" s="3">
        <v>215.97</v>
      </c>
      <c r="H1778" s="3">
        <v>29.59</v>
      </c>
      <c r="I1778" s="3">
        <v>10.29</v>
      </c>
    </row>
    <row r="1779" spans="1:9" ht="26.25" x14ac:dyDescent="0.25">
      <c r="A1779" s="4" t="s">
        <v>21</v>
      </c>
      <c r="B1779" s="1" t="s">
        <v>3</v>
      </c>
      <c r="C1779" s="15">
        <v>2018</v>
      </c>
      <c r="D1779" s="7" t="s">
        <v>41</v>
      </c>
      <c r="E1779" s="5">
        <v>23638.65</v>
      </c>
      <c r="F1779" s="5">
        <v>33.39</v>
      </c>
      <c r="G1779" s="5">
        <v>215.85</v>
      </c>
      <c r="H1779" s="5">
        <v>31.32</v>
      </c>
      <c r="I1779" s="5">
        <v>11.06</v>
      </c>
    </row>
    <row r="1780" spans="1:9" x14ac:dyDescent="0.25">
      <c r="A1780" s="2" t="s">
        <v>22</v>
      </c>
      <c r="B1780" s="1" t="s">
        <v>3</v>
      </c>
      <c r="C1780" s="14">
        <v>2012</v>
      </c>
      <c r="D1780" s="7" t="s">
        <v>41</v>
      </c>
      <c r="E1780" s="3">
        <v>6310.56</v>
      </c>
      <c r="F1780" s="3">
        <v>14.73</v>
      </c>
      <c r="G1780" s="3">
        <v>100.11</v>
      </c>
      <c r="H1780" s="3">
        <v>8.36</v>
      </c>
      <c r="I1780" s="3">
        <v>2.39</v>
      </c>
    </row>
    <row r="1781" spans="1:9" x14ac:dyDescent="0.25">
      <c r="A1781" s="4" t="s">
        <v>22</v>
      </c>
      <c r="B1781" s="1" t="s">
        <v>3</v>
      </c>
      <c r="C1781" s="15">
        <v>2013</v>
      </c>
      <c r="D1781" s="7" t="s">
        <v>41</v>
      </c>
      <c r="E1781" s="5">
        <v>4707.83</v>
      </c>
      <c r="F1781" s="5">
        <v>10.99</v>
      </c>
      <c r="G1781" s="5">
        <v>74.180000000000007</v>
      </c>
      <c r="H1781" s="5">
        <v>6.24</v>
      </c>
      <c r="I1781" s="5">
        <v>1.78</v>
      </c>
    </row>
    <row r="1782" spans="1:9" x14ac:dyDescent="0.25">
      <c r="A1782" s="2" t="s">
        <v>22</v>
      </c>
      <c r="B1782" s="1" t="s">
        <v>3</v>
      </c>
      <c r="C1782" s="14">
        <v>2014</v>
      </c>
      <c r="D1782" s="7" t="s">
        <v>41</v>
      </c>
      <c r="E1782" s="3">
        <v>6688.55</v>
      </c>
      <c r="F1782" s="3">
        <v>15.61</v>
      </c>
      <c r="G1782" s="3">
        <v>106.63</v>
      </c>
      <c r="H1782" s="3">
        <v>8.86</v>
      </c>
      <c r="I1782" s="3">
        <v>2.5299999999999998</v>
      </c>
    </row>
    <row r="1783" spans="1:9" x14ac:dyDescent="0.25">
      <c r="A1783" s="4" t="s">
        <v>22</v>
      </c>
      <c r="B1783" s="1" t="s">
        <v>3</v>
      </c>
      <c r="C1783" s="15">
        <v>2015</v>
      </c>
      <c r="D1783" s="7" t="s">
        <v>41</v>
      </c>
      <c r="E1783" s="5">
        <v>6252.41</v>
      </c>
      <c r="F1783" s="5">
        <v>14.6</v>
      </c>
      <c r="G1783" s="5">
        <v>98.42</v>
      </c>
      <c r="H1783" s="5">
        <v>8.2799999999999994</v>
      </c>
      <c r="I1783" s="5">
        <v>2.37</v>
      </c>
    </row>
    <row r="1784" spans="1:9" x14ac:dyDescent="0.25">
      <c r="A1784" s="2" t="s">
        <v>22</v>
      </c>
      <c r="B1784" s="1" t="s">
        <v>3</v>
      </c>
      <c r="C1784" s="14">
        <v>2016</v>
      </c>
      <c r="D1784" s="7" t="s">
        <v>41</v>
      </c>
      <c r="E1784" s="3">
        <v>7433.34</v>
      </c>
      <c r="F1784" s="3">
        <v>14.98</v>
      </c>
      <c r="G1784" s="3">
        <v>99.61</v>
      </c>
      <c r="H1784" s="3">
        <v>9.85</v>
      </c>
      <c r="I1784" s="3">
        <v>3.04</v>
      </c>
    </row>
    <row r="1785" spans="1:9" x14ac:dyDescent="0.25">
      <c r="A1785" s="4" t="s">
        <v>22</v>
      </c>
      <c r="B1785" s="1" t="s">
        <v>3</v>
      </c>
      <c r="C1785" s="15">
        <v>2017</v>
      </c>
      <c r="D1785" s="7" t="s">
        <v>41</v>
      </c>
      <c r="E1785" s="5">
        <v>14638.59</v>
      </c>
      <c r="F1785" s="5">
        <v>30.64</v>
      </c>
      <c r="G1785" s="5">
        <v>209.25</v>
      </c>
      <c r="H1785" s="5">
        <v>19.39</v>
      </c>
      <c r="I1785" s="5">
        <v>5.88</v>
      </c>
    </row>
    <row r="1786" spans="1:9" x14ac:dyDescent="0.25">
      <c r="A1786" s="2" t="s">
        <v>22</v>
      </c>
      <c r="B1786" s="1" t="s">
        <v>3</v>
      </c>
      <c r="C1786" s="14">
        <v>2018</v>
      </c>
      <c r="D1786" s="7" t="s">
        <v>41</v>
      </c>
      <c r="E1786" s="3">
        <v>16804.3</v>
      </c>
      <c r="F1786" s="3">
        <v>35.08</v>
      </c>
      <c r="G1786" s="3">
        <v>241.41</v>
      </c>
      <c r="H1786" s="3">
        <v>22.26</v>
      </c>
      <c r="I1786" s="3">
        <v>6.76</v>
      </c>
    </row>
    <row r="1787" spans="1:9" ht="26.25" x14ac:dyDescent="0.25">
      <c r="A1787" s="2" t="s">
        <v>8</v>
      </c>
      <c r="B1787" s="1" t="s">
        <v>4</v>
      </c>
      <c r="C1787" s="14">
        <v>2012</v>
      </c>
      <c r="D1787" s="7" t="s">
        <v>41</v>
      </c>
      <c r="E1787" s="3">
        <v>61772.160000000003</v>
      </c>
      <c r="F1787" s="3">
        <v>142.99</v>
      </c>
      <c r="G1787" s="3">
        <v>1453.8</v>
      </c>
      <c r="H1787" s="3">
        <v>222.57</v>
      </c>
      <c r="I1787" s="3">
        <v>133.56</v>
      </c>
    </row>
    <row r="1788" spans="1:9" ht="26.25" x14ac:dyDescent="0.25">
      <c r="A1788" s="4" t="s">
        <v>8</v>
      </c>
      <c r="B1788" s="1" t="s">
        <v>4</v>
      </c>
      <c r="C1788" s="15">
        <v>2013</v>
      </c>
      <c r="D1788" s="7" t="s">
        <v>41</v>
      </c>
      <c r="E1788" s="5">
        <v>64515</v>
      </c>
      <c r="F1788" s="5">
        <v>149.35</v>
      </c>
      <c r="G1788" s="5">
        <v>1514.18</v>
      </c>
      <c r="H1788" s="5">
        <v>231.46</v>
      </c>
      <c r="I1788" s="5">
        <v>138.72</v>
      </c>
    </row>
    <row r="1789" spans="1:9" ht="26.25" x14ac:dyDescent="0.25">
      <c r="A1789" s="2" t="s">
        <v>8</v>
      </c>
      <c r="B1789" s="1" t="s">
        <v>4</v>
      </c>
      <c r="C1789" s="14">
        <v>2014</v>
      </c>
      <c r="D1789" s="7" t="s">
        <v>41</v>
      </c>
      <c r="E1789" s="3">
        <v>46887.63</v>
      </c>
      <c r="F1789" s="3">
        <v>108.55</v>
      </c>
      <c r="G1789" s="3">
        <v>1098.03</v>
      </c>
      <c r="H1789" s="3">
        <v>167.65</v>
      </c>
      <c r="I1789" s="3">
        <v>100.37</v>
      </c>
    </row>
    <row r="1790" spans="1:9" ht="26.25" x14ac:dyDescent="0.25">
      <c r="A1790" s="4" t="s">
        <v>8</v>
      </c>
      <c r="B1790" s="1" t="s">
        <v>4</v>
      </c>
      <c r="C1790" s="15">
        <v>2015</v>
      </c>
      <c r="D1790" s="7" t="s">
        <v>41</v>
      </c>
      <c r="E1790" s="5">
        <v>50380.22</v>
      </c>
      <c r="F1790" s="5">
        <v>116.6</v>
      </c>
      <c r="G1790" s="5">
        <v>1182.26</v>
      </c>
      <c r="H1790" s="5">
        <v>180.8</v>
      </c>
      <c r="I1790" s="5">
        <v>108.35</v>
      </c>
    </row>
    <row r="1791" spans="1:9" ht="26.25" x14ac:dyDescent="0.25">
      <c r="A1791" s="2" t="s">
        <v>8</v>
      </c>
      <c r="B1791" s="1" t="s">
        <v>4</v>
      </c>
      <c r="C1791" s="14">
        <v>2016</v>
      </c>
      <c r="D1791" s="7" t="s">
        <v>41</v>
      </c>
      <c r="E1791" s="3">
        <v>45214.67</v>
      </c>
      <c r="F1791" s="3">
        <v>103.92</v>
      </c>
      <c r="G1791" s="3">
        <v>1057.75</v>
      </c>
      <c r="H1791" s="3">
        <v>163.49</v>
      </c>
      <c r="I1791" s="3">
        <v>97.88</v>
      </c>
    </row>
    <row r="1792" spans="1:9" ht="26.25" x14ac:dyDescent="0.25">
      <c r="A1792" s="4" t="s">
        <v>8</v>
      </c>
      <c r="B1792" s="1" t="s">
        <v>4</v>
      </c>
      <c r="C1792" s="15">
        <v>2017</v>
      </c>
      <c r="D1792" s="7" t="s">
        <v>41</v>
      </c>
      <c r="E1792" s="5">
        <v>55260.41</v>
      </c>
      <c r="F1792" s="5">
        <v>126.45</v>
      </c>
      <c r="G1792" s="5">
        <v>1274.44</v>
      </c>
      <c r="H1792" s="5">
        <v>197.13</v>
      </c>
      <c r="I1792" s="5">
        <v>117.26</v>
      </c>
    </row>
    <row r="1793" spans="1:9" ht="26.25" x14ac:dyDescent="0.25">
      <c r="A1793" s="2" t="s">
        <v>8</v>
      </c>
      <c r="B1793" s="1" t="s">
        <v>4</v>
      </c>
      <c r="C1793" s="14">
        <v>2018</v>
      </c>
      <c r="D1793" s="7" t="s">
        <v>41</v>
      </c>
      <c r="E1793" s="3">
        <v>64437.09</v>
      </c>
      <c r="F1793" s="3">
        <v>148.31</v>
      </c>
      <c r="G1793" s="3">
        <v>1507</v>
      </c>
      <c r="H1793" s="3">
        <v>232.31</v>
      </c>
      <c r="I1793" s="3">
        <v>139.04</v>
      </c>
    </row>
    <row r="1794" spans="1:9" x14ac:dyDescent="0.25">
      <c r="A1794" s="4" t="s">
        <v>9</v>
      </c>
      <c r="B1794" s="1" t="s">
        <v>4</v>
      </c>
      <c r="C1794" s="15">
        <v>2012</v>
      </c>
      <c r="D1794" s="7" t="s">
        <v>41</v>
      </c>
      <c r="E1794" s="5">
        <v>483.55</v>
      </c>
      <c r="F1794" s="5">
        <v>1.1200000000000001</v>
      </c>
      <c r="G1794" s="5">
        <v>10.97</v>
      </c>
      <c r="H1794" s="5">
        <v>1.65</v>
      </c>
      <c r="I1794" s="5">
        <v>0.97</v>
      </c>
    </row>
    <row r="1795" spans="1:9" x14ac:dyDescent="0.25">
      <c r="A1795" s="2" t="s">
        <v>9</v>
      </c>
      <c r="B1795" s="1" t="s">
        <v>4</v>
      </c>
      <c r="C1795" s="14">
        <v>2013</v>
      </c>
      <c r="D1795" s="7" t="s">
        <v>41</v>
      </c>
      <c r="E1795" s="3">
        <v>1853.67</v>
      </c>
      <c r="F1795" s="3">
        <v>4.3</v>
      </c>
      <c r="G1795" s="3">
        <v>41.47</v>
      </c>
      <c r="H1795" s="3">
        <v>6.17</v>
      </c>
      <c r="I1795" s="3">
        <v>3.61</v>
      </c>
    </row>
    <row r="1796" spans="1:9" x14ac:dyDescent="0.25">
      <c r="A1796" s="4" t="s">
        <v>9</v>
      </c>
      <c r="B1796" s="1" t="s">
        <v>4</v>
      </c>
      <c r="C1796" s="15">
        <v>2014</v>
      </c>
      <c r="D1796" s="7" t="s">
        <v>41</v>
      </c>
      <c r="E1796" s="5">
        <v>2527.56</v>
      </c>
      <c r="F1796" s="5">
        <v>5.86</v>
      </c>
      <c r="G1796" s="5">
        <v>55.67</v>
      </c>
      <c r="H1796" s="5">
        <v>8.2100000000000009</v>
      </c>
      <c r="I1796" s="5">
        <v>4.76</v>
      </c>
    </row>
    <row r="1797" spans="1:9" x14ac:dyDescent="0.25">
      <c r="A1797" s="2" t="s">
        <v>9</v>
      </c>
      <c r="B1797" s="1" t="s">
        <v>4</v>
      </c>
      <c r="C1797" s="14">
        <v>2015</v>
      </c>
      <c r="D1797" s="7" t="s">
        <v>41</v>
      </c>
      <c r="E1797" s="3">
        <v>2122.0300000000002</v>
      </c>
      <c r="F1797" s="3">
        <v>4.8899999999999997</v>
      </c>
      <c r="G1797" s="3">
        <v>47.55</v>
      </c>
      <c r="H1797" s="3">
        <v>7.17</v>
      </c>
      <c r="I1797" s="3">
        <v>4.2</v>
      </c>
    </row>
    <row r="1798" spans="1:9" x14ac:dyDescent="0.25">
      <c r="A1798" s="4" t="s">
        <v>9</v>
      </c>
      <c r="B1798" s="1" t="s">
        <v>4</v>
      </c>
      <c r="C1798" s="15">
        <v>2016</v>
      </c>
      <c r="D1798" s="7" t="s">
        <v>41</v>
      </c>
      <c r="E1798" s="5">
        <v>1994.12</v>
      </c>
      <c r="F1798" s="5">
        <v>4.3899999999999997</v>
      </c>
      <c r="G1798" s="5">
        <v>42.32</v>
      </c>
      <c r="H1798" s="5">
        <v>6.73</v>
      </c>
      <c r="I1798" s="5">
        <v>3.85</v>
      </c>
    </row>
    <row r="1799" spans="1:9" x14ac:dyDescent="0.25">
      <c r="A1799" s="2" t="s">
        <v>9</v>
      </c>
      <c r="B1799" s="1" t="s">
        <v>4</v>
      </c>
      <c r="C1799" s="14">
        <v>2017</v>
      </c>
      <c r="D1799" s="7" t="s">
        <v>41</v>
      </c>
      <c r="E1799" s="3">
        <v>1667.4</v>
      </c>
      <c r="F1799" s="3">
        <v>3.71</v>
      </c>
      <c r="G1799" s="3">
        <v>35.619999999999997</v>
      </c>
      <c r="H1799" s="3">
        <v>5.59</v>
      </c>
      <c r="I1799" s="3">
        <v>3.21</v>
      </c>
    </row>
    <row r="1800" spans="1:9" x14ac:dyDescent="0.25">
      <c r="A1800" s="4" t="s">
        <v>9</v>
      </c>
      <c r="B1800" s="1" t="s">
        <v>4</v>
      </c>
      <c r="C1800" s="15">
        <v>2018</v>
      </c>
      <c r="D1800" s="7" t="s">
        <v>41</v>
      </c>
      <c r="E1800" s="5">
        <v>1189.53</v>
      </c>
      <c r="F1800" s="5">
        <v>2.62</v>
      </c>
      <c r="G1800" s="5">
        <v>24.73</v>
      </c>
      <c r="H1800" s="5">
        <v>3.91</v>
      </c>
      <c r="I1800" s="5">
        <v>2.21</v>
      </c>
    </row>
    <row r="1801" spans="1:9" x14ac:dyDescent="0.25">
      <c r="A1801" s="2" t="s">
        <v>10</v>
      </c>
      <c r="B1801" s="1" t="s">
        <v>4</v>
      </c>
      <c r="C1801" s="14">
        <v>2012</v>
      </c>
      <c r="D1801" s="7" t="s">
        <v>41</v>
      </c>
      <c r="E1801" s="3">
        <v>36745.480000000003</v>
      </c>
      <c r="F1801" s="3">
        <v>85.04</v>
      </c>
      <c r="G1801" s="3">
        <v>875.48</v>
      </c>
      <c r="H1801" s="3">
        <v>134.91</v>
      </c>
      <c r="I1801" s="3">
        <v>81.42</v>
      </c>
    </row>
    <row r="1802" spans="1:9" x14ac:dyDescent="0.25">
      <c r="A1802" s="4" t="s">
        <v>10</v>
      </c>
      <c r="B1802" s="1" t="s">
        <v>4</v>
      </c>
      <c r="C1802" s="15">
        <v>2013</v>
      </c>
      <c r="D1802" s="7" t="s">
        <v>41</v>
      </c>
      <c r="E1802" s="5">
        <v>43752.25</v>
      </c>
      <c r="F1802" s="5">
        <v>101.25</v>
      </c>
      <c r="G1802" s="5">
        <v>1042.94</v>
      </c>
      <c r="H1802" s="5">
        <v>160.76</v>
      </c>
      <c r="I1802" s="5">
        <v>97.04</v>
      </c>
    </row>
    <row r="1803" spans="1:9" x14ac:dyDescent="0.25">
      <c r="A1803" s="2" t="s">
        <v>10</v>
      </c>
      <c r="B1803" s="1" t="s">
        <v>4</v>
      </c>
      <c r="C1803" s="14">
        <v>2014</v>
      </c>
      <c r="D1803" s="7" t="s">
        <v>41</v>
      </c>
      <c r="E1803" s="3">
        <v>41051.67</v>
      </c>
      <c r="F1803" s="3">
        <v>95</v>
      </c>
      <c r="G1803" s="3">
        <v>979.96</v>
      </c>
      <c r="H1803" s="3">
        <v>151.16999999999999</v>
      </c>
      <c r="I1803" s="3">
        <v>91.31</v>
      </c>
    </row>
    <row r="1804" spans="1:9" x14ac:dyDescent="0.25">
      <c r="A1804" s="4" t="s">
        <v>10</v>
      </c>
      <c r="B1804" s="1" t="s">
        <v>4</v>
      </c>
      <c r="C1804" s="15">
        <v>2015</v>
      </c>
      <c r="D1804" s="7" t="s">
        <v>41</v>
      </c>
      <c r="E1804" s="5">
        <v>33053.57</v>
      </c>
      <c r="F1804" s="5">
        <v>76.489999999999995</v>
      </c>
      <c r="G1804" s="5">
        <v>789.2</v>
      </c>
      <c r="H1804" s="5">
        <v>121.76</v>
      </c>
      <c r="I1804" s="5">
        <v>73.55</v>
      </c>
    </row>
    <row r="1805" spans="1:9" x14ac:dyDescent="0.25">
      <c r="A1805" s="2" t="s">
        <v>10</v>
      </c>
      <c r="B1805" s="1" t="s">
        <v>4</v>
      </c>
      <c r="C1805" s="14">
        <v>2016</v>
      </c>
      <c r="D1805" s="7" t="s">
        <v>41</v>
      </c>
      <c r="E1805" s="3">
        <v>26913.69</v>
      </c>
      <c r="F1805" s="3">
        <v>62.15</v>
      </c>
      <c r="G1805" s="3">
        <v>640.82000000000005</v>
      </c>
      <c r="H1805" s="3">
        <v>99.09</v>
      </c>
      <c r="I1805" s="3">
        <v>59.79</v>
      </c>
    </row>
    <row r="1806" spans="1:9" x14ac:dyDescent="0.25">
      <c r="A1806" s="4" t="s">
        <v>10</v>
      </c>
      <c r="B1806" s="1" t="s">
        <v>4</v>
      </c>
      <c r="C1806" s="15">
        <v>2017</v>
      </c>
      <c r="D1806" s="7" t="s">
        <v>41</v>
      </c>
      <c r="E1806" s="5">
        <v>40120.410000000003</v>
      </c>
      <c r="F1806" s="5">
        <v>92.77</v>
      </c>
      <c r="G1806" s="5">
        <v>958.28</v>
      </c>
      <c r="H1806" s="5">
        <v>148.08000000000001</v>
      </c>
      <c r="I1806" s="5">
        <v>89.47</v>
      </c>
    </row>
    <row r="1807" spans="1:9" x14ac:dyDescent="0.25">
      <c r="A1807" s="2" t="s">
        <v>10</v>
      </c>
      <c r="B1807" s="1" t="s">
        <v>4</v>
      </c>
      <c r="C1807" s="14">
        <v>2018</v>
      </c>
      <c r="D1807" s="7" t="s">
        <v>41</v>
      </c>
      <c r="E1807" s="3">
        <v>41498.79</v>
      </c>
      <c r="F1807" s="3">
        <v>95.87</v>
      </c>
      <c r="G1807" s="3">
        <v>990.94</v>
      </c>
      <c r="H1807" s="3">
        <v>153.33000000000001</v>
      </c>
      <c r="I1807" s="3">
        <v>92.64</v>
      </c>
    </row>
    <row r="1808" spans="1:9" ht="26.25" x14ac:dyDescent="0.25">
      <c r="A1808" s="4" t="s">
        <v>11</v>
      </c>
      <c r="B1808" s="1" t="s">
        <v>4</v>
      </c>
      <c r="C1808" s="15">
        <v>2012</v>
      </c>
      <c r="D1808" s="7" t="s">
        <v>41</v>
      </c>
      <c r="E1808" s="5">
        <v>6385.89</v>
      </c>
      <c r="F1808" s="5">
        <v>14.91</v>
      </c>
      <c r="G1808" s="5">
        <v>152.5</v>
      </c>
      <c r="H1808" s="5">
        <v>8.4600000000000009</v>
      </c>
      <c r="I1808" s="5">
        <v>2.42</v>
      </c>
    </row>
    <row r="1809" spans="1:9" ht="26.25" x14ac:dyDescent="0.25">
      <c r="A1809" s="2" t="s">
        <v>11</v>
      </c>
      <c r="B1809" s="1" t="s">
        <v>4</v>
      </c>
      <c r="C1809" s="14">
        <v>2013</v>
      </c>
      <c r="D1809" s="7" t="s">
        <v>41</v>
      </c>
      <c r="E1809" s="3">
        <v>11401.64</v>
      </c>
      <c r="F1809" s="3">
        <v>26.62</v>
      </c>
      <c r="G1809" s="3">
        <v>278.58</v>
      </c>
      <c r="H1809" s="3">
        <v>15.11</v>
      </c>
      <c r="I1809" s="3">
        <v>4.32</v>
      </c>
    </row>
    <row r="1810" spans="1:9" ht="26.25" x14ac:dyDescent="0.25">
      <c r="A1810" s="4" t="s">
        <v>11</v>
      </c>
      <c r="B1810" s="1" t="s">
        <v>4</v>
      </c>
      <c r="C1810" s="15">
        <v>2014</v>
      </c>
      <c r="D1810" s="7" t="s">
        <v>41</v>
      </c>
      <c r="E1810" s="5">
        <v>16317.55</v>
      </c>
      <c r="F1810" s="5">
        <v>38.090000000000003</v>
      </c>
      <c r="G1810" s="5">
        <v>400.26</v>
      </c>
      <c r="H1810" s="5">
        <v>21.62</v>
      </c>
      <c r="I1810" s="5">
        <v>6.18</v>
      </c>
    </row>
    <row r="1811" spans="1:9" ht="26.25" x14ac:dyDescent="0.25">
      <c r="A1811" s="2" t="s">
        <v>11</v>
      </c>
      <c r="B1811" s="1" t="s">
        <v>4</v>
      </c>
      <c r="C1811" s="14">
        <v>2015</v>
      </c>
      <c r="D1811" s="7" t="s">
        <v>41</v>
      </c>
      <c r="E1811" s="3">
        <v>16535.3</v>
      </c>
      <c r="F1811" s="3">
        <v>38.6</v>
      </c>
      <c r="G1811" s="3">
        <v>398.46</v>
      </c>
      <c r="H1811" s="3">
        <v>21.91</v>
      </c>
      <c r="I1811" s="3">
        <v>6.26</v>
      </c>
    </row>
    <row r="1812" spans="1:9" ht="26.25" x14ac:dyDescent="0.25">
      <c r="A1812" s="4" t="s">
        <v>11</v>
      </c>
      <c r="B1812" s="1" t="s">
        <v>4</v>
      </c>
      <c r="C1812" s="15">
        <v>2016</v>
      </c>
      <c r="D1812" s="7" t="s">
        <v>41</v>
      </c>
      <c r="E1812" s="5">
        <v>30187.65</v>
      </c>
      <c r="F1812" s="5">
        <v>70.38</v>
      </c>
      <c r="G1812" s="5">
        <v>727.72</v>
      </c>
      <c r="H1812" s="5">
        <v>40</v>
      </c>
      <c r="I1812" s="5">
        <v>11.44</v>
      </c>
    </row>
    <row r="1813" spans="1:9" ht="26.25" x14ac:dyDescent="0.25">
      <c r="A1813" s="2" t="s">
        <v>11</v>
      </c>
      <c r="B1813" s="1" t="s">
        <v>4</v>
      </c>
      <c r="C1813" s="14">
        <v>2017</v>
      </c>
      <c r="D1813" s="7" t="s">
        <v>41</v>
      </c>
      <c r="E1813" s="3">
        <v>22096.52</v>
      </c>
      <c r="F1813" s="3">
        <v>51.37</v>
      </c>
      <c r="G1813" s="3">
        <v>530.27</v>
      </c>
      <c r="H1813" s="3">
        <v>29.28</v>
      </c>
      <c r="I1813" s="3">
        <v>8.3800000000000008</v>
      </c>
    </row>
    <row r="1814" spans="1:9" ht="26.25" x14ac:dyDescent="0.25">
      <c r="A1814" s="4" t="s">
        <v>11</v>
      </c>
      <c r="B1814" s="1" t="s">
        <v>4</v>
      </c>
      <c r="C1814" s="15">
        <v>2018</v>
      </c>
      <c r="D1814" s="7" t="s">
        <v>41</v>
      </c>
      <c r="E1814" s="5">
        <v>15333.88</v>
      </c>
      <c r="F1814" s="5">
        <v>35.76</v>
      </c>
      <c r="G1814" s="5">
        <v>370.22</v>
      </c>
      <c r="H1814" s="5">
        <v>20.32</v>
      </c>
      <c r="I1814" s="5">
        <v>5.81</v>
      </c>
    </row>
    <row r="1815" spans="1:9" ht="26.25" x14ac:dyDescent="0.25">
      <c r="A1815" s="2" t="s">
        <v>12</v>
      </c>
      <c r="B1815" s="1" t="s">
        <v>4</v>
      </c>
      <c r="C1815" s="14">
        <v>2012</v>
      </c>
      <c r="D1815" s="7" t="s">
        <v>41</v>
      </c>
      <c r="E1815" s="3">
        <v>2704.97</v>
      </c>
      <c r="F1815" s="3">
        <v>6.26</v>
      </c>
      <c r="G1815" s="3">
        <v>66.239999999999995</v>
      </c>
      <c r="H1815" s="3">
        <v>10.35</v>
      </c>
      <c r="I1815" s="3">
        <v>6.33</v>
      </c>
    </row>
    <row r="1816" spans="1:9" ht="26.25" x14ac:dyDescent="0.25">
      <c r="A1816" s="4" t="s">
        <v>12</v>
      </c>
      <c r="B1816" s="1" t="s">
        <v>4</v>
      </c>
      <c r="C1816" s="15">
        <v>2013</v>
      </c>
      <c r="D1816" s="7" t="s">
        <v>41</v>
      </c>
      <c r="E1816" s="5">
        <v>762.39</v>
      </c>
      <c r="F1816" s="5">
        <v>1.76</v>
      </c>
      <c r="G1816" s="5">
        <v>18.579999999999998</v>
      </c>
      <c r="H1816" s="5">
        <v>2.9</v>
      </c>
      <c r="I1816" s="5">
        <v>1.77</v>
      </c>
    </row>
    <row r="1817" spans="1:9" ht="26.25" x14ac:dyDescent="0.25">
      <c r="A1817" s="2" t="s">
        <v>12</v>
      </c>
      <c r="B1817" s="1" t="s">
        <v>4</v>
      </c>
      <c r="C1817" s="14">
        <v>2014</v>
      </c>
      <c r="D1817" s="7" t="s">
        <v>41</v>
      </c>
      <c r="E1817" s="3">
        <v>0</v>
      </c>
      <c r="F1817" s="3">
        <v>0</v>
      </c>
      <c r="G1817" s="3">
        <v>0</v>
      </c>
      <c r="H1817" s="3">
        <v>0</v>
      </c>
      <c r="I1817" s="3">
        <v>0</v>
      </c>
    </row>
    <row r="1818" spans="1:9" ht="26.25" x14ac:dyDescent="0.25">
      <c r="A1818" s="4" t="s">
        <v>12</v>
      </c>
      <c r="B1818" s="1" t="s">
        <v>4</v>
      </c>
      <c r="C1818" s="15">
        <v>2015</v>
      </c>
      <c r="D1818" s="7" t="s">
        <v>41</v>
      </c>
      <c r="E1818" s="5">
        <v>0</v>
      </c>
      <c r="F1818" s="5">
        <v>0</v>
      </c>
      <c r="G1818" s="5">
        <v>0</v>
      </c>
      <c r="H1818" s="5">
        <v>0</v>
      </c>
      <c r="I1818" s="5">
        <v>0</v>
      </c>
    </row>
    <row r="1819" spans="1:9" ht="26.25" x14ac:dyDescent="0.25">
      <c r="A1819" s="2" t="s">
        <v>12</v>
      </c>
      <c r="B1819" s="1" t="s">
        <v>4</v>
      </c>
      <c r="C1819" s="14">
        <v>2016</v>
      </c>
      <c r="D1819" s="7" t="s">
        <v>41</v>
      </c>
      <c r="E1819" s="3">
        <v>0</v>
      </c>
      <c r="F1819" s="3">
        <v>0</v>
      </c>
      <c r="G1819" s="3">
        <v>0</v>
      </c>
      <c r="H1819" s="3">
        <v>0</v>
      </c>
      <c r="I1819" s="3">
        <v>0</v>
      </c>
    </row>
    <row r="1820" spans="1:9" ht="26.25" x14ac:dyDescent="0.25">
      <c r="A1820" s="4" t="s">
        <v>12</v>
      </c>
      <c r="B1820" s="1" t="s">
        <v>4</v>
      </c>
      <c r="C1820" s="15">
        <v>2017</v>
      </c>
      <c r="D1820" s="7" t="s">
        <v>41</v>
      </c>
      <c r="E1820" s="5">
        <v>0</v>
      </c>
      <c r="F1820" s="5">
        <v>0</v>
      </c>
      <c r="G1820" s="5">
        <v>0</v>
      </c>
      <c r="H1820" s="5">
        <v>0</v>
      </c>
      <c r="I1820" s="5">
        <v>0</v>
      </c>
    </row>
    <row r="1821" spans="1:9" ht="26.25" x14ac:dyDescent="0.25">
      <c r="A1821" s="2" t="s">
        <v>12</v>
      </c>
      <c r="B1821" s="1" t="s">
        <v>4</v>
      </c>
      <c r="C1821" s="14">
        <v>2018</v>
      </c>
      <c r="D1821" s="7" t="s">
        <v>41</v>
      </c>
      <c r="E1821" s="3">
        <v>0</v>
      </c>
      <c r="F1821" s="3">
        <v>0</v>
      </c>
      <c r="G1821" s="3">
        <v>0</v>
      </c>
      <c r="H1821" s="3">
        <v>0</v>
      </c>
      <c r="I1821" s="3">
        <v>0</v>
      </c>
    </row>
    <row r="1822" spans="1:9" ht="26.25" x14ac:dyDescent="0.25">
      <c r="A1822" s="4" t="s">
        <v>13</v>
      </c>
      <c r="B1822" s="1" t="s">
        <v>4</v>
      </c>
      <c r="C1822" s="15">
        <v>2012</v>
      </c>
      <c r="D1822" s="7" t="s">
        <v>41</v>
      </c>
      <c r="E1822" s="5">
        <v>1442.39</v>
      </c>
      <c r="F1822" s="5">
        <v>3.35</v>
      </c>
      <c r="G1822" s="5">
        <v>27.15</v>
      </c>
      <c r="H1822" s="5">
        <v>3.59</v>
      </c>
      <c r="I1822" s="5">
        <v>1.86</v>
      </c>
    </row>
    <row r="1823" spans="1:9" ht="26.25" x14ac:dyDescent="0.25">
      <c r="A1823" s="2" t="s">
        <v>13</v>
      </c>
      <c r="B1823" s="1" t="s">
        <v>4</v>
      </c>
      <c r="C1823" s="14">
        <v>2013</v>
      </c>
      <c r="D1823" s="7" t="s">
        <v>41</v>
      </c>
      <c r="E1823" s="3">
        <v>242.56</v>
      </c>
      <c r="F1823" s="3">
        <v>0.56000000000000005</v>
      </c>
      <c r="G1823" s="3">
        <v>5.13</v>
      </c>
      <c r="H1823" s="3">
        <v>0.74</v>
      </c>
      <c r="I1823" s="3">
        <v>0.42</v>
      </c>
    </row>
    <row r="1824" spans="1:9" ht="26.25" x14ac:dyDescent="0.25">
      <c r="A1824" s="4" t="s">
        <v>13</v>
      </c>
      <c r="B1824" s="1" t="s">
        <v>4</v>
      </c>
      <c r="C1824" s="15">
        <v>2014</v>
      </c>
      <c r="D1824" s="7" t="s">
        <v>41</v>
      </c>
      <c r="E1824" s="5">
        <v>622.72</v>
      </c>
      <c r="F1824" s="5">
        <v>1.45</v>
      </c>
      <c r="G1824" s="5">
        <v>11.49</v>
      </c>
      <c r="H1824" s="5">
        <v>1.5</v>
      </c>
      <c r="I1824" s="5">
        <v>0.76</v>
      </c>
    </row>
    <row r="1825" spans="1:9" ht="26.25" x14ac:dyDescent="0.25">
      <c r="A1825" s="2" t="s">
        <v>13</v>
      </c>
      <c r="B1825" s="1" t="s">
        <v>4</v>
      </c>
      <c r="C1825" s="14">
        <v>2015</v>
      </c>
      <c r="D1825" s="7" t="s">
        <v>41</v>
      </c>
      <c r="E1825" s="3">
        <v>1232.22</v>
      </c>
      <c r="F1825" s="3">
        <v>2.86</v>
      </c>
      <c r="G1825" s="3">
        <v>26.25</v>
      </c>
      <c r="H1825" s="3">
        <v>3.79</v>
      </c>
      <c r="I1825" s="3">
        <v>2.16</v>
      </c>
    </row>
    <row r="1826" spans="1:9" ht="26.25" x14ac:dyDescent="0.25">
      <c r="A1826" s="4" t="s">
        <v>13</v>
      </c>
      <c r="B1826" s="1" t="s">
        <v>4</v>
      </c>
      <c r="C1826" s="15">
        <v>2016</v>
      </c>
      <c r="D1826" s="7" t="s">
        <v>41</v>
      </c>
      <c r="E1826" s="5">
        <v>785.27</v>
      </c>
      <c r="F1826" s="5">
        <v>1.74</v>
      </c>
      <c r="G1826" s="5">
        <v>14.56</v>
      </c>
      <c r="H1826" s="5">
        <v>2.15</v>
      </c>
      <c r="I1826" s="5">
        <v>1.1299999999999999</v>
      </c>
    </row>
    <row r="1827" spans="1:9" ht="26.25" x14ac:dyDescent="0.25">
      <c r="A1827" s="2" t="s">
        <v>13</v>
      </c>
      <c r="B1827" s="1" t="s">
        <v>4</v>
      </c>
      <c r="C1827" s="14">
        <v>2017</v>
      </c>
      <c r="D1827" s="7" t="s">
        <v>41</v>
      </c>
      <c r="E1827" s="3">
        <v>280.75</v>
      </c>
      <c r="F1827" s="3">
        <v>0.63</v>
      </c>
      <c r="G1827" s="3">
        <v>5.36</v>
      </c>
      <c r="H1827" s="3">
        <v>0.78</v>
      </c>
      <c r="I1827" s="3">
        <v>0.42</v>
      </c>
    </row>
    <row r="1828" spans="1:9" ht="26.25" x14ac:dyDescent="0.25">
      <c r="A1828" s="4" t="s">
        <v>13</v>
      </c>
      <c r="B1828" s="1" t="s">
        <v>4</v>
      </c>
      <c r="C1828" s="15">
        <v>2018</v>
      </c>
      <c r="D1828" s="7" t="s">
        <v>41</v>
      </c>
      <c r="E1828" s="5">
        <v>496.31</v>
      </c>
      <c r="F1828" s="5">
        <v>1.1100000000000001</v>
      </c>
      <c r="G1828" s="5">
        <v>9.31</v>
      </c>
      <c r="H1828" s="5">
        <v>1.36</v>
      </c>
      <c r="I1828" s="5">
        <v>0.72</v>
      </c>
    </row>
    <row r="1829" spans="1:9" ht="26.25" x14ac:dyDescent="0.25">
      <c r="A1829" s="2" t="s">
        <v>14</v>
      </c>
      <c r="B1829" s="1" t="s">
        <v>4</v>
      </c>
      <c r="C1829" s="14">
        <v>2012</v>
      </c>
      <c r="D1829" s="7" t="s">
        <v>41</v>
      </c>
      <c r="E1829" s="3">
        <v>0</v>
      </c>
      <c r="F1829" s="3">
        <v>0</v>
      </c>
      <c r="G1829" s="3">
        <v>0</v>
      </c>
      <c r="H1829" s="3">
        <v>0</v>
      </c>
      <c r="I1829" s="3">
        <v>0</v>
      </c>
    </row>
    <row r="1830" spans="1:9" ht="26.25" x14ac:dyDescent="0.25">
      <c r="A1830" s="4" t="s">
        <v>14</v>
      </c>
      <c r="B1830" s="1" t="s">
        <v>4</v>
      </c>
      <c r="C1830" s="15">
        <v>2013</v>
      </c>
      <c r="D1830" s="7" t="s">
        <v>41</v>
      </c>
      <c r="E1830" s="5">
        <v>0</v>
      </c>
      <c r="F1830" s="5">
        <v>0</v>
      </c>
      <c r="G1830" s="5">
        <v>0</v>
      </c>
      <c r="H1830" s="5">
        <v>0</v>
      </c>
      <c r="I1830" s="5">
        <v>0</v>
      </c>
    </row>
    <row r="1831" spans="1:9" ht="26.25" x14ac:dyDescent="0.25">
      <c r="A1831" s="2" t="s">
        <v>14</v>
      </c>
      <c r="B1831" s="1" t="s">
        <v>4</v>
      </c>
      <c r="C1831" s="14">
        <v>2014</v>
      </c>
      <c r="D1831" s="7" t="s">
        <v>41</v>
      </c>
      <c r="E1831" s="3">
        <v>0</v>
      </c>
      <c r="F1831" s="3">
        <v>0</v>
      </c>
      <c r="G1831" s="3">
        <v>0</v>
      </c>
      <c r="H1831" s="3">
        <v>0</v>
      </c>
      <c r="I1831" s="3">
        <v>0</v>
      </c>
    </row>
    <row r="1832" spans="1:9" ht="26.25" x14ac:dyDescent="0.25">
      <c r="A1832" s="4" t="s">
        <v>14</v>
      </c>
      <c r="B1832" s="1" t="s">
        <v>4</v>
      </c>
      <c r="C1832" s="15">
        <v>2015</v>
      </c>
      <c r="D1832" s="7" t="s">
        <v>41</v>
      </c>
      <c r="E1832" s="5">
        <v>0</v>
      </c>
      <c r="F1832" s="5">
        <v>0</v>
      </c>
      <c r="G1832" s="5">
        <v>0</v>
      </c>
      <c r="H1832" s="5">
        <v>0</v>
      </c>
      <c r="I1832" s="5">
        <v>0</v>
      </c>
    </row>
    <row r="1833" spans="1:9" ht="26.25" x14ac:dyDescent="0.25">
      <c r="A1833" s="2" t="s">
        <v>14</v>
      </c>
      <c r="B1833" s="1" t="s">
        <v>4</v>
      </c>
      <c r="C1833" s="14">
        <v>2016</v>
      </c>
      <c r="D1833" s="7" t="s">
        <v>41</v>
      </c>
      <c r="E1833" s="3">
        <v>0</v>
      </c>
      <c r="F1833" s="3">
        <v>0</v>
      </c>
      <c r="G1833" s="3">
        <v>0</v>
      </c>
      <c r="H1833" s="3">
        <v>0</v>
      </c>
      <c r="I1833" s="3">
        <v>0</v>
      </c>
    </row>
    <row r="1834" spans="1:9" ht="26.25" x14ac:dyDescent="0.25">
      <c r="A1834" s="4" t="s">
        <v>14</v>
      </c>
      <c r="B1834" s="1" t="s">
        <v>4</v>
      </c>
      <c r="C1834" s="15">
        <v>2017</v>
      </c>
      <c r="D1834" s="7" t="s">
        <v>41</v>
      </c>
      <c r="E1834" s="5">
        <v>0</v>
      </c>
      <c r="F1834" s="5">
        <v>0</v>
      </c>
      <c r="G1834" s="5">
        <v>0</v>
      </c>
      <c r="H1834" s="5">
        <v>0</v>
      </c>
      <c r="I1834" s="5">
        <v>0</v>
      </c>
    </row>
    <row r="1835" spans="1:9" ht="26.25" x14ac:dyDescent="0.25">
      <c r="A1835" s="2" t="s">
        <v>14</v>
      </c>
      <c r="B1835" s="1" t="s">
        <v>4</v>
      </c>
      <c r="C1835" s="14">
        <v>2018</v>
      </c>
      <c r="D1835" s="7" t="s">
        <v>41</v>
      </c>
      <c r="E1835" s="3">
        <v>0</v>
      </c>
      <c r="F1835" s="3">
        <v>0</v>
      </c>
      <c r="G1835" s="3">
        <v>0</v>
      </c>
      <c r="H1835" s="3">
        <v>0</v>
      </c>
      <c r="I1835" s="3">
        <v>0</v>
      </c>
    </row>
    <row r="1836" spans="1:9" ht="26.25" x14ac:dyDescent="0.25">
      <c r="A1836" s="4" t="s">
        <v>15</v>
      </c>
      <c r="B1836" s="1" t="s">
        <v>4</v>
      </c>
      <c r="C1836" s="15">
        <v>2012</v>
      </c>
      <c r="D1836" s="7" t="s">
        <v>41</v>
      </c>
      <c r="E1836" s="5">
        <v>0</v>
      </c>
      <c r="F1836" s="5">
        <v>0</v>
      </c>
      <c r="G1836" s="5">
        <v>0</v>
      </c>
      <c r="H1836" s="5">
        <v>0</v>
      </c>
      <c r="I1836" s="5">
        <v>0</v>
      </c>
    </row>
    <row r="1837" spans="1:9" ht="26.25" x14ac:dyDescent="0.25">
      <c r="A1837" s="2" t="s">
        <v>15</v>
      </c>
      <c r="B1837" s="1" t="s">
        <v>4</v>
      </c>
      <c r="C1837" s="14">
        <v>2013</v>
      </c>
      <c r="D1837" s="7" t="s">
        <v>41</v>
      </c>
      <c r="E1837" s="3">
        <v>0</v>
      </c>
      <c r="F1837" s="3">
        <v>0</v>
      </c>
      <c r="G1837" s="3">
        <v>0</v>
      </c>
      <c r="H1837" s="3">
        <v>0</v>
      </c>
      <c r="I1837" s="3">
        <v>0</v>
      </c>
    </row>
    <row r="1838" spans="1:9" ht="26.25" x14ac:dyDescent="0.25">
      <c r="A1838" s="4" t="s">
        <v>15</v>
      </c>
      <c r="B1838" s="1" t="s">
        <v>4</v>
      </c>
      <c r="C1838" s="15">
        <v>2014</v>
      </c>
      <c r="D1838" s="7" t="s">
        <v>41</v>
      </c>
      <c r="E1838" s="5">
        <v>0</v>
      </c>
      <c r="F1838" s="5">
        <v>0</v>
      </c>
      <c r="G1838" s="5">
        <v>0</v>
      </c>
      <c r="H1838" s="5">
        <v>0</v>
      </c>
      <c r="I1838" s="5">
        <v>0</v>
      </c>
    </row>
    <row r="1839" spans="1:9" ht="26.25" x14ac:dyDescent="0.25">
      <c r="A1839" s="2" t="s">
        <v>15</v>
      </c>
      <c r="B1839" s="1" t="s">
        <v>4</v>
      </c>
      <c r="C1839" s="14">
        <v>2015</v>
      </c>
      <c r="D1839" s="7" t="s">
        <v>41</v>
      </c>
      <c r="E1839" s="3">
        <v>0</v>
      </c>
      <c r="F1839" s="3">
        <v>0</v>
      </c>
      <c r="G1839" s="3">
        <v>0</v>
      </c>
      <c r="H1839" s="3">
        <v>0</v>
      </c>
      <c r="I1839" s="3">
        <v>0</v>
      </c>
    </row>
    <row r="1840" spans="1:9" ht="26.25" x14ac:dyDescent="0.25">
      <c r="A1840" s="4" t="s">
        <v>15</v>
      </c>
      <c r="B1840" s="1" t="s">
        <v>4</v>
      </c>
      <c r="C1840" s="15">
        <v>2016</v>
      </c>
      <c r="D1840" s="7" t="s">
        <v>41</v>
      </c>
      <c r="E1840" s="5">
        <v>0</v>
      </c>
      <c r="F1840" s="5">
        <v>0</v>
      </c>
      <c r="G1840" s="5">
        <v>0</v>
      </c>
      <c r="H1840" s="5">
        <v>0</v>
      </c>
      <c r="I1840" s="5">
        <v>0</v>
      </c>
    </row>
    <row r="1841" spans="1:9" ht="26.25" x14ac:dyDescent="0.25">
      <c r="A1841" s="2" t="s">
        <v>15</v>
      </c>
      <c r="B1841" s="1" t="s">
        <v>4</v>
      </c>
      <c r="C1841" s="14">
        <v>2017</v>
      </c>
      <c r="D1841" s="7" t="s">
        <v>41</v>
      </c>
      <c r="E1841" s="3">
        <v>0</v>
      </c>
      <c r="F1841" s="3">
        <v>0</v>
      </c>
      <c r="G1841" s="3">
        <v>0</v>
      </c>
      <c r="H1841" s="3">
        <v>0</v>
      </c>
      <c r="I1841" s="3">
        <v>0</v>
      </c>
    </row>
    <row r="1842" spans="1:9" ht="26.25" x14ac:dyDescent="0.25">
      <c r="A1842" s="4" t="s">
        <v>15</v>
      </c>
      <c r="B1842" s="1" t="s">
        <v>4</v>
      </c>
      <c r="C1842" s="15">
        <v>2018</v>
      </c>
      <c r="D1842" s="7" t="s">
        <v>41</v>
      </c>
      <c r="E1842" s="5">
        <v>523.91</v>
      </c>
      <c r="F1842" s="5">
        <v>1.22</v>
      </c>
      <c r="G1842" s="5">
        <v>8.7100000000000009</v>
      </c>
      <c r="H1842" s="5">
        <v>0.69</v>
      </c>
      <c r="I1842" s="5">
        <v>1.22</v>
      </c>
    </row>
    <row r="1843" spans="1:9" ht="39" x14ac:dyDescent="0.25">
      <c r="A1843" s="2" t="s">
        <v>16</v>
      </c>
      <c r="B1843" s="1" t="s">
        <v>4</v>
      </c>
      <c r="C1843" s="14">
        <v>2012</v>
      </c>
      <c r="D1843" s="7" t="s">
        <v>41</v>
      </c>
      <c r="E1843" s="3">
        <v>6218.28</v>
      </c>
      <c r="F1843" s="3">
        <v>14.52</v>
      </c>
      <c r="G1843" s="3">
        <v>96.62</v>
      </c>
      <c r="H1843" s="3">
        <v>8.24</v>
      </c>
      <c r="I1843" s="3">
        <v>2.35</v>
      </c>
    </row>
    <row r="1844" spans="1:9" ht="39" x14ac:dyDescent="0.25">
      <c r="A1844" s="4" t="s">
        <v>16</v>
      </c>
      <c r="B1844" s="1" t="s">
        <v>4</v>
      </c>
      <c r="C1844" s="15">
        <v>2013</v>
      </c>
      <c r="D1844" s="7" t="s">
        <v>41</v>
      </c>
      <c r="E1844" s="5">
        <v>1921.71</v>
      </c>
      <c r="F1844" s="5">
        <v>4.49</v>
      </c>
      <c r="G1844" s="5">
        <v>30.01</v>
      </c>
      <c r="H1844" s="5">
        <v>2.5499999999999998</v>
      </c>
      <c r="I1844" s="5">
        <v>0.73</v>
      </c>
    </row>
    <row r="1845" spans="1:9" ht="39" x14ac:dyDescent="0.25">
      <c r="A1845" s="2" t="s">
        <v>16</v>
      </c>
      <c r="B1845" s="1" t="s">
        <v>4</v>
      </c>
      <c r="C1845" s="14">
        <v>2014</v>
      </c>
      <c r="D1845" s="7" t="s">
        <v>41</v>
      </c>
      <c r="E1845" s="3">
        <v>3984.34</v>
      </c>
      <c r="F1845" s="3">
        <v>9.3000000000000007</v>
      </c>
      <c r="G1845" s="3">
        <v>63.53</v>
      </c>
      <c r="H1845" s="3">
        <v>5.28</v>
      </c>
      <c r="I1845" s="3">
        <v>1.51</v>
      </c>
    </row>
    <row r="1846" spans="1:9" ht="39" x14ac:dyDescent="0.25">
      <c r="A1846" s="4" t="s">
        <v>16</v>
      </c>
      <c r="B1846" s="1" t="s">
        <v>4</v>
      </c>
      <c r="C1846" s="15">
        <v>2015</v>
      </c>
      <c r="D1846" s="7" t="s">
        <v>41</v>
      </c>
      <c r="E1846" s="5">
        <v>5579.44</v>
      </c>
      <c r="F1846" s="5">
        <v>13.02</v>
      </c>
      <c r="G1846" s="5">
        <v>86.54</v>
      </c>
      <c r="H1846" s="5">
        <v>7.39</v>
      </c>
      <c r="I1846" s="5">
        <v>2.11</v>
      </c>
    </row>
    <row r="1847" spans="1:9" ht="39" x14ac:dyDescent="0.25">
      <c r="A1847" s="2" t="s">
        <v>16</v>
      </c>
      <c r="B1847" s="1" t="s">
        <v>4</v>
      </c>
      <c r="C1847" s="14">
        <v>2016</v>
      </c>
      <c r="D1847" s="7" t="s">
        <v>41</v>
      </c>
      <c r="E1847" s="3">
        <v>3560.62</v>
      </c>
      <c r="F1847" s="3">
        <v>6.79</v>
      </c>
      <c r="G1847" s="3">
        <v>45.11</v>
      </c>
      <c r="H1847" s="3">
        <v>4.72</v>
      </c>
      <c r="I1847" s="3">
        <v>1.5</v>
      </c>
    </row>
    <row r="1848" spans="1:9" ht="39" x14ac:dyDescent="0.25">
      <c r="A1848" s="4" t="s">
        <v>16</v>
      </c>
      <c r="B1848" s="1" t="s">
        <v>4</v>
      </c>
      <c r="C1848" s="15">
        <v>2017</v>
      </c>
      <c r="D1848" s="7" t="s">
        <v>41</v>
      </c>
      <c r="E1848" s="5">
        <v>0</v>
      </c>
      <c r="F1848" s="5">
        <v>0</v>
      </c>
      <c r="G1848" s="5">
        <v>0</v>
      </c>
      <c r="H1848" s="5">
        <v>0</v>
      </c>
      <c r="I1848" s="5">
        <v>0</v>
      </c>
    </row>
    <row r="1849" spans="1:9" ht="39" x14ac:dyDescent="0.25">
      <c r="A1849" s="2" t="s">
        <v>16</v>
      </c>
      <c r="B1849" s="1" t="s">
        <v>4</v>
      </c>
      <c r="C1849" s="14">
        <v>2018</v>
      </c>
      <c r="D1849" s="7" t="s">
        <v>41</v>
      </c>
      <c r="E1849" s="3">
        <v>1553.93</v>
      </c>
      <c r="F1849" s="3">
        <v>3.33</v>
      </c>
      <c r="G1849" s="3">
        <v>23.12</v>
      </c>
      <c r="H1849" s="3">
        <v>2.06</v>
      </c>
      <c r="I1849" s="3">
        <v>0.62</v>
      </c>
    </row>
    <row r="1850" spans="1:9" ht="26.25" x14ac:dyDescent="0.25">
      <c r="A1850" s="4" t="s">
        <v>17</v>
      </c>
      <c r="B1850" s="1" t="s">
        <v>4</v>
      </c>
      <c r="C1850" s="15">
        <v>2012</v>
      </c>
      <c r="D1850" s="7" t="s">
        <v>41</v>
      </c>
      <c r="E1850" s="5">
        <v>11931.53</v>
      </c>
      <c r="F1850" s="5">
        <v>27.85</v>
      </c>
      <c r="G1850" s="5">
        <v>189.28</v>
      </c>
      <c r="H1850" s="5">
        <v>15.81</v>
      </c>
      <c r="I1850" s="5">
        <v>4.5199999999999996</v>
      </c>
    </row>
    <row r="1851" spans="1:9" ht="26.25" x14ac:dyDescent="0.25">
      <c r="A1851" s="2" t="s">
        <v>17</v>
      </c>
      <c r="B1851" s="1" t="s">
        <v>4</v>
      </c>
      <c r="C1851" s="14">
        <v>2013</v>
      </c>
      <c r="D1851" s="7" t="s">
        <v>41</v>
      </c>
      <c r="E1851" s="3">
        <v>6732.78</v>
      </c>
      <c r="F1851" s="3">
        <v>15.72</v>
      </c>
      <c r="G1851" s="3">
        <v>107.98</v>
      </c>
      <c r="H1851" s="3">
        <v>8.92</v>
      </c>
      <c r="I1851" s="3">
        <v>2.5499999999999998</v>
      </c>
    </row>
    <row r="1852" spans="1:9" ht="26.25" x14ac:dyDescent="0.25">
      <c r="A1852" s="4" t="s">
        <v>17</v>
      </c>
      <c r="B1852" s="1" t="s">
        <v>4</v>
      </c>
      <c r="C1852" s="15">
        <v>2014</v>
      </c>
      <c r="D1852" s="7" t="s">
        <v>41</v>
      </c>
      <c r="E1852" s="5">
        <v>14318.76</v>
      </c>
      <c r="F1852" s="5">
        <v>33.43</v>
      </c>
      <c r="G1852" s="5">
        <v>229.83</v>
      </c>
      <c r="H1852" s="5">
        <v>18.97</v>
      </c>
      <c r="I1852" s="5">
        <v>5.42</v>
      </c>
    </row>
    <row r="1853" spans="1:9" ht="26.25" x14ac:dyDescent="0.25">
      <c r="A1853" s="2" t="s">
        <v>17</v>
      </c>
      <c r="B1853" s="1" t="s">
        <v>4</v>
      </c>
      <c r="C1853" s="14">
        <v>2015</v>
      </c>
      <c r="D1853" s="7" t="s">
        <v>41</v>
      </c>
      <c r="E1853" s="3">
        <v>15696.68</v>
      </c>
      <c r="F1853" s="3">
        <v>36.29</v>
      </c>
      <c r="G1853" s="3">
        <v>245.65</v>
      </c>
      <c r="H1853" s="3">
        <v>20.8</v>
      </c>
      <c r="I1853" s="3">
        <v>5.98</v>
      </c>
    </row>
    <row r="1854" spans="1:9" ht="26.25" x14ac:dyDescent="0.25">
      <c r="A1854" s="4" t="s">
        <v>17</v>
      </c>
      <c r="B1854" s="1" t="s">
        <v>4</v>
      </c>
      <c r="C1854" s="15">
        <v>2016</v>
      </c>
      <c r="D1854" s="7" t="s">
        <v>41</v>
      </c>
      <c r="E1854" s="5">
        <v>16268.75</v>
      </c>
      <c r="F1854" s="5">
        <v>36.08</v>
      </c>
      <c r="G1854" s="5">
        <v>244.22</v>
      </c>
      <c r="H1854" s="5">
        <v>21.55</v>
      </c>
      <c r="I1854" s="5">
        <v>6.34</v>
      </c>
    </row>
    <row r="1855" spans="1:9" ht="26.25" x14ac:dyDescent="0.25">
      <c r="A1855" s="2" t="s">
        <v>17</v>
      </c>
      <c r="B1855" s="1" t="s">
        <v>4</v>
      </c>
      <c r="C1855" s="14">
        <v>2017</v>
      </c>
      <c r="D1855" s="7" t="s">
        <v>41</v>
      </c>
      <c r="E1855" s="3">
        <v>19253.38</v>
      </c>
      <c r="F1855" s="3">
        <v>44.02</v>
      </c>
      <c r="G1855" s="3">
        <v>293.93</v>
      </c>
      <c r="H1855" s="3">
        <v>25.51</v>
      </c>
      <c r="I1855" s="3">
        <v>7.38</v>
      </c>
    </row>
    <row r="1856" spans="1:9" ht="26.25" x14ac:dyDescent="0.25">
      <c r="A1856" s="4" t="s">
        <v>17</v>
      </c>
      <c r="B1856" s="1" t="s">
        <v>4</v>
      </c>
      <c r="C1856" s="15">
        <v>2018</v>
      </c>
      <c r="D1856" s="7" t="s">
        <v>41</v>
      </c>
      <c r="E1856" s="5">
        <v>7722.83</v>
      </c>
      <c r="F1856" s="5">
        <v>17.79</v>
      </c>
      <c r="G1856" s="5">
        <v>122.49</v>
      </c>
      <c r="H1856" s="5">
        <v>10.23</v>
      </c>
      <c r="I1856" s="5">
        <v>2.95</v>
      </c>
    </row>
    <row r="1857" spans="1:9" ht="26.25" x14ac:dyDescent="0.25">
      <c r="A1857" s="2" t="s">
        <v>18</v>
      </c>
      <c r="B1857" s="1" t="s">
        <v>4</v>
      </c>
      <c r="C1857" s="14">
        <v>2012</v>
      </c>
      <c r="D1857" s="7" t="s">
        <v>41</v>
      </c>
      <c r="E1857" s="3">
        <v>0</v>
      </c>
      <c r="F1857" s="3">
        <v>0</v>
      </c>
      <c r="G1857" s="3">
        <v>0</v>
      </c>
      <c r="H1857" s="3">
        <v>0</v>
      </c>
      <c r="I1857" s="3">
        <v>0</v>
      </c>
    </row>
    <row r="1858" spans="1:9" ht="26.25" x14ac:dyDescent="0.25">
      <c r="A1858" s="4" t="s">
        <v>18</v>
      </c>
      <c r="B1858" s="1" t="s">
        <v>4</v>
      </c>
      <c r="C1858" s="15">
        <v>2013</v>
      </c>
      <c r="D1858" s="7" t="s">
        <v>41</v>
      </c>
      <c r="E1858" s="5">
        <v>0</v>
      </c>
      <c r="F1858" s="5">
        <v>0</v>
      </c>
      <c r="G1858" s="5">
        <v>0</v>
      </c>
      <c r="H1858" s="5">
        <v>0</v>
      </c>
      <c r="I1858" s="5">
        <v>0</v>
      </c>
    </row>
    <row r="1859" spans="1:9" ht="26.25" x14ac:dyDescent="0.25">
      <c r="A1859" s="2" t="s">
        <v>18</v>
      </c>
      <c r="B1859" s="1" t="s">
        <v>4</v>
      </c>
      <c r="C1859" s="14">
        <v>2014</v>
      </c>
      <c r="D1859" s="7" t="s">
        <v>41</v>
      </c>
      <c r="E1859" s="3">
        <v>0</v>
      </c>
      <c r="F1859" s="3">
        <v>0</v>
      </c>
      <c r="G1859" s="3">
        <v>0</v>
      </c>
      <c r="H1859" s="3">
        <v>0</v>
      </c>
      <c r="I1859" s="3">
        <v>0</v>
      </c>
    </row>
    <row r="1860" spans="1:9" ht="26.25" x14ac:dyDescent="0.25">
      <c r="A1860" s="4" t="s">
        <v>18</v>
      </c>
      <c r="B1860" s="1" t="s">
        <v>4</v>
      </c>
      <c r="C1860" s="15">
        <v>2015</v>
      </c>
      <c r="D1860" s="7" t="s">
        <v>41</v>
      </c>
      <c r="E1860" s="5">
        <v>0</v>
      </c>
      <c r="F1860" s="5">
        <v>0</v>
      </c>
      <c r="G1860" s="5">
        <v>0</v>
      </c>
      <c r="H1860" s="5">
        <v>0</v>
      </c>
      <c r="I1860" s="5">
        <v>0</v>
      </c>
    </row>
    <row r="1861" spans="1:9" ht="26.25" x14ac:dyDescent="0.25">
      <c r="A1861" s="2" t="s">
        <v>18</v>
      </c>
      <c r="B1861" s="1" t="s">
        <v>4</v>
      </c>
      <c r="C1861" s="14">
        <v>2016</v>
      </c>
      <c r="D1861" s="7" t="s">
        <v>41</v>
      </c>
      <c r="E1861" s="3">
        <v>0</v>
      </c>
      <c r="F1861" s="3">
        <v>0</v>
      </c>
      <c r="G1861" s="3">
        <v>0</v>
      </c>
      <c r="H1861" s="3">
        <v>0</v>
      </c>
      <c r="I1861" s="3">
        <v>0</v>
      </c>
    </row>
    <row r="1862" spans="1:9" ht="26.25" x14ac:dyDescent="0.25">
      <c r="A1862" s="4" t="s">
        <v>18</v>
      </c>
      <c r="B1862" s="1" t="s">
        <v>4</v>
      </c>
      <c r="C1862" s="15">
        <v>2017</v>
      </c>
      <c r="D1862" s="7" t="s">
        <v>41</v>
      </c>
      <c r="E1862" s="5">
        <v>0</v>
      </c>
      <c r="F1862" s="5">
        <v>0</v>
      </c>
      <c r="G1862" s="5">
        <v>0</v>
      </c>
      <c r="H1862" s="5">
        <v>0</v>
      </c>
      <c r="I1862" s="5">
        <v>0</v>
      </c>
    </row>
    <row r="1863" spans="1:9" ht="26.25" x14ac:dyDescent="0.25">
      <c r="A1863" s="2" t="s">
        <v>18</v>
      </c>
      <c r="B1863" s="1" t="s">
        <v>4</v>
      </c>
      <c r="C1863" s="14">
        <v>2018</v>
      </c>
      <c r="D1863" s="7" t="s">
        <v>41</v>
      </c>
      <c r="E1863" s="3">
        <v>0</v>
      </c>
      <c r="F1863" s="3">
        <v>0</v>
      </c>
      <c r="G1863" s="3">
        <v>0</v>
      </c>
      <c r="H1863" s="3">
        <v>0</v>
      </c>
      <c r="I1863" s="3">
        <v>0</v>
      </c>
    </row>
    <row r="1864" spans="1:9" ht="26.25" x14ac:dyDescent="0.25">
      <c r="A1864" s="4" t="s">
        <v>19</v>
      </c>
      <c r="B1864" s="1" t="s">
        <v>4</v>
      </c>
      <c r="C1864" s="15">
        <v>2012</v>
      </c>
      <c r="D1864" s="7" t="s">
        <v>41</v>
      </c>
      <c r="E1864" s="5">
        <v>575.16999999999996</v>
      </c>
      <c r="F1864" s="5">
        <v>1.33</v>
      </c>
      <c r="G1864" s="5">
        <v>13.29</v>
      </c>
      <c r="H1864" s="5">
        <v>2.02</v>
      </c>
      <c r="I1864" s="5">
        <v>1.2</v>
      </c>
    </row>
    <row r="1865" spans="1:9" ht="26.25" x14ac:dyDescent="0.25">
      <c r="A1865" s="2" t="s">
        <v>19</v>
      </c>
      <c r="B1865" s="1" t="s">
        <v>4</v>
      </c>
      <c r="C1865" s="14">
        <v>2013</v>
      </c>
      <c r="D1865" s="7" t="s">
        <v>41</v>
      </c>
      <c r="E1865" s="3">
        <v>583.76</v>
      </c>
      <c r="F1865" s="3">
        <v>1.35</v>
      </c>
      <c r="G1865" s="3">
        <v>13.8</v>
      </c>
      <c r="H1865" s="3">
        <v>2.12</v>
      </c>
      <c r="I1865" s="3">
        <v>1.27</v>
      </c>
    </row>
    <row r="1866" spans="1:9" ht="26.25" x14ac:dyDescent="0.25">
      <c r="A1866" s="4" t="s">
        <v>19</v>
      </c>
      <c r="B1866" s="1" t="s">
        <v>4</v>
      </c>
      <c r="C1866" s="15">
        <v>2014</v>
      </c>
      <c r="D1866" s="7" t="s">
        <v>41</v>
      </c>
      <c r="E1866" s="5">
        <v>1011.34</v>
      </c>
      <c r="F1866" s="5">
        <v>2.34</v>
      </c>
      <c r="G1866" s="5">
        <v>24.11</v>
      </c>
      <c r="H1866" s="5">
        <v>3.72</v>
      </c>
      <c r="I1866" s="5">
        <v>2.2400000000000002</v>
      </c>
    </row>
    <row r="1867" spans="1:9" ht="26.25" x14ac:dyDescent="0.25">
      <c r="A1867" s="2" t="s">
        <v>19</v>
      </c>
      <c r="B1867" s="1" t="s">
        <v>4</v>
      </c>
      <c r="C1867" s="14">
        <v>2015</v>
      </c>
      <c r="D1867" s="7" t="s">
        <v>41</v>
      </c>
      <c r="E1867" s="3">
        <v>1925.3</v>
      </c>
      <c r="F1867" s="3">
        <v>4.46</v>
      </c>
      <c r="G1867" s="3">
        <v>45.46</v>
      </c>
      <c r="H1867" s="3">
        <v>6.97</v>
      </c>
      <c r="I1867" s="3">
        <v>4.1900000000000004</v>
      </c>
    </row>
    <row r="1868" spans="1:9" ht="26.25" x14ac:dyDescent="0.25">
      <c r="A1868" s="4" t="s">
        <v>19</v>
      </c>
      <c r="B1868" s="1" t="s">
        <v>4</v>
      </c>
      <c r="C1868" s="15">
        <v>2016</v>
      </c>
      <c r="D1868" s="7" t="s">
        <v>41</v>
      </c>
      <c r="E1868" s="5">
        <v>313.23</v>
      </c>
      <c r="F1868" s="5">
        <v>0.73</v>
      </c>
      <c r="G1868" s="5">
        <v>7.15</v>
      </c>
      <c r="H1868" s="5">
        <v>1.08</v>
      </c>
      <c r="I1868" s="5">
        <v>0.64</v>
      </c>
    </row>
    <row r="1869" spans="1:9" ht="26.25" x14ac:dyDescent="0.25">
      <c r="A1869" s="2" t="s">
        <v>19</v>
      </c>
      <c r="B1869" s="1" t="s">
        <v>4</v>
      </c>
      <c r="C1869" s="14">
        <v>2017</v>
      </c>
      <c r="D1869" s="7" t="s">
        <v>41</v>
      </c>
      <c r="E1869" s="3">
        <v>1736.47</v>
      </c>
      <c r="F1869" s="3">
        <v>4.0199999999999996</v>
      </c>
      <c r="G1869" s="3">
        <v>41.78</v>
      </c>
      <c r="H1869" s="3">
        <v>6.47</v>
      </c>
      <c r="I1869" s="3">
        <v>3.92</v>
      </c>
    </row>
    <row r="1870" spans="1:9" ht="26.25" x14ac:dyDescent="0.25">
      <c r="A1870" s="4" t="s">
        <v>19</v>
      </c>
      <c r="B1870" s="1" t="s">
        <v>4</v>
      </c>
      <c r="C1870" s="15">
        <v>2018</v>
      </c>
      <c r="D1870" s="7" t="s">
        <v>41</v>
      </c>
      <c r="E1870" s="5">
        <v>331.76</v>
      </c>
      <c r="F1870" s="5">
        <v>0.77</v>
      </c>
      <c r="G1870" s="5">
        <v>7.85</v>
      </c>
      <c r="H1870" s="5">
        <v>1.2</v>
      </c>
      <c r="I1870" s="5">
        <v>0.72</v>
      </c>
    </row>
    <row r="1871" spans="1:9" ht="26.25" x14ac:dyDescent="0.25">
      <c r="A1871" s="2" t="s">
        <v>20</v>
      </c>
      <c r="B1871" s="1" t="s">
        <v>4</v>
      </c>
      <c r="C1871" s="14">
        <v>2012</v>
      </c>
      <c r="D1871" s="7" t="s">
        <v>41</v>
      </c>
      <c r="E1871" s="3">
        <v>3479.22</v>
      </c>
      <c r="F1871" s="3">
        <v>8.0500000000000007</v>
      </c>
      <c r="G1871" s="3">
        <v>81.95</v>
      </c>
      <c r="H1871" s="3">
        <v>12.55</v>
      </c>
      <c r="I1871" s="3">
        <v>7.53</v>
      </c>
    </row>
    <row r="1872" spans="1:9" ht="26.25" x14ac:dyDescent="0.25">
      <c r="A1872" s="4" t="s">
        <v>20</v>
      </c>
      <c r="B1872" s="1" t="s">
        <v>4</v>
      </c>
      <c r="C1872" s="15">
        <v>2013</v>
      </c>
      <c r="D1872" s="7" t="s">
        <v>41</v>
      </c>
      <c r="E1872" s="5">
        <v>6190.74</v>
      </c>
      <c r="F1872" s="5">
        <v>14.32</v>
      </c>
      <c r="G1872" s="5">
        <v>148.72</v>
      </c>
      <c r="H1872" s="5">
        <v>23.02</v>
      </c>
      <c r="I1872" s="5">
        <v>13.94</v>
      </c>
    </row>
    <row r="1873" spans="1:9" ht="26.25" x14ac:dyDescent="0.25">
      <c r="A1873" s="2" t="s">
        <v>20</v>
      </c>
      <c r="B1873" s="1" t="s">
        <v>4</v>
      </c>
      <c r="C1873" s="14">
        <v>2014</v>
      </c>
      <c r="D1873" s="7" t="s">
        <v>41</v>
      </c>
      <c r="E1873" s="3">
        <v>7366.96</v>
      </c>
      <c r="F1873" s="3">
        <v>17.04</v>
      </c>
      <c r="G1873" s="3">
        <v>177.65</v>
      </c>
      <c r="H1873" s="3">
        <v>27.55</v>
      </c>
      <c r="I1873" s="3">
        <v>16.72</v>
      </c>
    </row>
    <row r="1874" spans="1:9" ht="26.25" x14ac:dyDescent="0.25">
      <c r="A1874" s="4" t="s">
        <v>20</v>
      </c>
      <c r="B1874" s="1" t="s">
        <v>4</v>
      </c>
      <c r="C1874" s="15">
        <v>2015</v>
      </c>
      <c r="D1874" s="7" t="s">
        <v>41</v>
      </c>
      <c r="E1874" s="5">
        <v>6346.33</v>
      </c>
      <c r="F1874" s="5">
        <v>14.64</v>
      </c>
      <c r="G1874" s="5">
        <v>151.79</v>
      </c>
      <c r="H1874" s="5">
        <v>23.56</v>
      </c>
      <c r="I1874" s="5">
        <v>14.25</v>
      </c>
    </row>
    <row r="1875" spans="1:9" ht="26.25" x14ac:dyDescent="0.25">
      <c r="A1875" s="2" t="s">
        <v>20</v>
      </c>
      <c r="B1875" s="1" t="s">
        <v>4</v>
      </c>
      <c r="C1875" s="14">
        <v>2016</v>
      </c>
      <c r="D1875" s="7" t="s">
        <v>41</v>
      </c>
      <c r="E1875" s="3">
        <v>7171.49</v>
      </c>
      <c r="F1875" s="3">
        <v>16.600000000000001</v>
      </c>
      <c r="G1875" s="3">
        <v>170.7</v>
      </c>
      <c r="H1875" s="3">
        <v>26.29</v>
      </c>
      <c r="I1875" s="3">
        <v>15.86</v>
      </c>
    </row>
    <row r="1876" spans="1:9" ht="26.25" x14ac:dyDescent="0.25">
      <c r="A1876" s="4" t="s">
        <v>20</v>
      </c>
      <c r="B1876" s="1" t="s">
        <v>4</v>
      </c>
      <c r="C1876" s="15">
        <v>2017</v>
      </c>
      <c r="D1876" s="7" t="s">
        <v>41</v>
      </c>
      <c r="E1876" s="5">
        <v>7446.25</v>
      </c>
      <c r="F1876" s="5">
        <v>17.170000000000002</v>
      </c>
      <c r="G1876" s="5">
        <v>176.45</v>
      </c>
      <c r="H1876" s="5">
        <v>27.3</v>
      </c>
      <c r="I1876" s="5">
        <v>16.440000000000001</v>
      </c>
    </row>
    <row r="1877" spans="1:9" ht="26.25" x14ac:dyDescent="0.25">
      <c r="A1877" s="2" t="s">
        <v>20</v>
      </c>
      <c r="B1877" s="1" t="s">
        <v>4</v>
      </c>
      <c r="C1877" s="14">
        <v>2018</v>
      </c>
      <c r="D1877" s="7" t="s">
        <v>41</v>
      </c>
      <c r="E1877" s="3">
        <v>5415.19</v>
      </c>
      <c r="F1877" s="3">
        <v>12.52</v>
      </c>
      <c r="G1877" s="3">
        <v>128.51</v>
      </c>
      <c r="H1877" s="3">
        <v>19.8</v>
      </c>
      <c r="I1877" s="3">
        <v>11.93</v>
      </c>
    </row>
    <row r="1878" spans="1:9" ht="26.25" x14ac:dyDescent="0.25">
      <c r="A1878" s="4" t="s">
        <v>21</v>
      </c>
      <c r="B1878" s="1" t="s">
        <v>4</v>
      </c>
      <c r="C1878" s="15">
        <v>2012</v>
      </c>
      <c r="D1878" s="7" t="s">
        <v>41</v>
      </c>
      <c r="E1878" s="5">
        <v>112923.98</v>
      </c>
      <c r="F1878" s="5">
        <v>261.76</v>
      </c>
      <c r="G1878" s="5">
        <v>2480.52</v>
      </c>
      <c r="H1878" s="5">
        <v>365.07</v>
      </c>
      <c r="I1878" s="5">
        <v>211.43</v>
      </c>
    </row>
    <row r="1879" spans="1:9" ht="26.25" x14ac:dyDescent="0.25">
      <c r="A1879" s="2" t="s">
        <v>21</v>
      </c>
      <c r="B1879" s="1" t="s">
        <v>4</v>
      </c>
      <c r="C1879" s="14">
        <v>2013</v>
      </c>
      <c r="D1879" s="7" t="s">
        <v>41</v>
      </c>
      <c r="E1879" s="3">
        <v>116574.35</v>
      </c>
      <c r="F1879" s="3">
        <v>270.22000000000003</v>
      </c>
      <c r="G1879" s="3">
        <v>2562.67</v>
      </c>
      <c r="H1879" s="3">
        <v>377.34</v>
      </c>
      <c r="I1879" s="3">
        <v>218.63</v>
      </c>
    </row>
    <row r="1880" spans="1:9" ht="26.25" x14ac:dyDescent="0.25">
      <c r="A1880" s="4" t="s">
        <v>21</v>
      </c>
      <c r="B1880" s="1" t="s">
        <v>4</v>
      </c>
      <c r="C1880" s="15">
        <v>2014</v>
      </c>
      <c r="D1880" s="7" t="s">
        <v>41</v>
      </c>
      <c r="E1880" s="5">
        <v>121894.12</v>
      </c>
      <c r="F1880" s="5">
        <v>282.52</v>
      </c>
      <c r="G1880" s="5">
        <v>2691.17</v>
      </c>
      <c r="H1880" s="5">
        <v>397.28</v>
      </c>
      <c r="I1880" s="5">
        <v>230.74</v>
      </c>
    </row>
    <row r="1881" spans="1:9" ht="26.25" x14ac:dyDescent="0.25">
      <c r="A1881" s="2" t="s">
        <v>21</v>
      </c>
      <c r="B1881" s="1" t="s">
        <v>4</v>
      </c>
      <c r="C1881" s="14">
        <v>2015</v>
      </c>
      <c r="D1881" s="7" t="s">
        <v>41</v>
      </c>
      <c r="E1881" s="3">
        <v>131581.06</v>
      </c>
      <c r="F1881" s="3">
        <v>303.8</v>
      </c>
      <c r="G1881" s="3">
        <v>2898.22</v>
      </c>
      <c r="H1881" s="3">
        <v>430.51</v>
      </c>
      <c r="I1881" s="3">
        <v>249.85</v>
      </c>
    </row>
    <row r="1882" spans="1:9" ht="26.25" x14ac:dyDescent="0.25">
      <c r="A1882" s="4" t="s">
        <v>21</v>
      </c>
      <c r="B1882" s="1" t="s">
        <v>4</v>
      </c>
      <c r="C1882" s="15">
        <v>2016</v>
      </c>
      <c r="D1882" s="7" t="s">
        <v>41</v>
      </c>
      <c r="E1882" s="5">
        <v>132047.17000000001</v>
      </c>
      <c r="F1882" s="5">
        <v>289.25</v>
      </c>
      <c r="G1882" s="5">
        <v>2749.15</v>
      </c>
      <c r="H1882" s="5">
        <v>438.23</v>
      </c>
      <c r="I1882" s="5">
        <v>248.56</v>
      </c>
    </row>
    <row r="1883" spans="1:9" ht="26.25" x14ac:dyDescent="0.25">
      <c r="A1883" s="2" t="s">
        <v>21</v>
      </c>
      <c r="B1883" s="1" t="s">
        <v>4</v>
      </c>
      <c r="C1883" s="14">
        <v>2017</v>
      </c>
      <c r="D1883" s="7" t="s">
        <v>41</v>
      </c>
      <c r="E1883" s="3">
        <v>132973.71</v>
      </c>
      <c r="F1883" s="3">
        <v>291.62</v>
      </c>
      <c r="G1883" s="3">
        <v>2765.64</v>
      </c>
      <c r="H1883" s="3">
        <v>439.72</v>
      </c>
      <c r="I1883" s="3">
        <v>249.21</v>
      </c>
    </row>
    <row r="1884" spans="1:9" ht="26.25" x14ac:dyDescent="0.25">
      <c r="A1884" s="4" t="s">
        <v>21</v>
      </c>
      <c r="B1884" s="1" t="s">
        <v>4</v>
      </c>
      <c r="C1884" s="15">
        <v>2018</v>
      </c>
      <c r="D1884" s="7" t="s">
        <v>41</v>
      </c>
      <c r="E1884" s="5">
        <v>128037.51</v>
      </c>
      <c r="F1884" s="5">
        <v>282.14999999999998</v>
      </c>
      <c r="G1884" s="5">
        <v>2678.6</v>
      </c>
      <c r="H1884" s="5">
        <v>423.28</v>
      </c>
      <c r="I1884" s="5">
        <v>240.48</v>
      </c>
    </row>
    <row r="1885" spans="1:9" x14ac:dyDescent="0.25">
      <c r="A1885" s="2" t="s">
        <v>22</v>
      </c>
      <c r="B1885" s="1" t="s">
        <v>4</v>
      </c>
      <c r="C1885" s="14">
        <v>2012</v>
      </c>
      <c r="D1885" s="7" t="s">
        <v>41</v>
      </c>
      <c r="E1885" s="3">
        <v>12614.06</v>
      </c>
      <c r="F1885" s="3">
        <v>29.24</v>
      </c>
      <c r="G1885" s="3">
        <v>274.77</v>
      </c>
      <c r="H1885" s="3">
        <v>40.24</v>
      </c>
      <c r="I1885" s="3">
        <v>23.19</v>
      </c>
    </row>
    <row r="1886" spans="1:9" x14ac:dyDescent="0.25">
      <c r="A1886" s="4" t="s">
        <v>22</v>
      </c>
      <c r="B1886" s="1" t="s">
        <v>4</v>
      </c>
      <c r="C1886" s="15">
        <v>2013</v>
      </c>
      <c r="D1886" s="7" t="s">
        <v>41</v>
      </c>
      <c r="E1886" s="5">
        <v>10892.49</v>
      </c>
      <c r="F1886" s="5">
        <v>25.25</v>
      </c>
      <c r="G1886" s="5">
        <v>238.3</v>
      </c>
      <c r="H1886" s="5">
        <v>34.99</v>
      </c>
      <c r="I1886" s="5">
        <v>20.22</v>
      </c>
    </row>
    <row r="1887" spans="1:9" x14ac:dyDescent="0.25">
      <c r="A1887" s="2" t="s">
        <v>22</v>
      </c>
      <c r="B1887" s="1" t="s">
        <v>4</v>
      </c>
      <c r="C1887" s="14">
        <v>2014</v>
      </c>
      <c r="D1887" s="7" t="s">
        <v>41</v>
      </c>
      <c r="E1887" s="3">
        <v>11555.15</v>
      </c>
      <c r="F1887" s="3">
        <v>26.79</v>
      </c>
      <c r="G1887" s="3">
        <v>250.77</v>
      </c>
      <c r="H1887" s="3">
        <v>36.64</v>
      </c>
      <c r="I1887" s="3">
        <v>21.07</v>
      </c>
    </row>
    <row r="1888" spans="1:9" x14ac:dyDescent="0.25">
      <c r="A1888" s="4" t="s">
        <v>22</v>
      </c>
      <c r="B1888" s="1" t="s">
        <v>4</v>
      </c>
      <c r="C1888" s="15">
        <v>2015</v>
      </c>
      <c r="D1888" s="7" t="s">
        <v>41</v>
      </c>
      <c r="E1888" s="5">
        <v>8282.4500000000007</v>
      </c>
      <c r="F1888" s="5">
        <v>19.2</v>
      </c>
      <c r="G1888" s="5">
        <v>179.52</v>
      </c>
      <c r="H1888" s="5">
        <v>26.21</v>
      </c>
      <c r="I1888" s="5">
        <v>15.06</v>
      </c>
    </row>
    <row r="1889" spans="1:9" x14ac:dyDescent="0.25">
      <c r="A1889" s="2" t="s">
        <v>22</v>
      </c>
      <c r="B1889" s="1" t="s">
        <v>4</v>
      </c>
      <c r="C1889" s="14">
        <v>2016</v>
      </c>
      <c r="D1889" s="7" t="s">
        <v>41</v>
      </c>
      <c r="E1889" s="3">
        <v>7207.69</v>
      </c>
      <c r="F1889" s="3">
        <v>15.52</v>
      </c>
      <c r="G1889" s="3">
        <v>140.41999999999999</v>
      </c>
      <c r="H1889" s="3">
        <v>22.44</v>
      </c>
      <c r="I1889" s="3">
        <v>12.28</v>
      </c>
    </row>
    <row r="1890" spans="1:9" x14ac:dyDescent="0.25">
      <c r="A1890" s="4" t="s">
        <v>22</v>
      </c>
      <c r="B1890" s="1" t="s">
        <v>4</v>
      </c>
      <c r="C1890" s="15">
        <v>2017</v>
      </c>
      <c r="D1890" s="7" t="s">
        <v>41</v>
      </c>
      <c r="E1890" s="5">
        <v>9927.36</v>
      </c>
      <c r="F1890" s="5">
        <v>21.16</v>
      </c>
      <c r="G1890" s="5">
        <v>187.18</v>
      </c>
      <c r="H1890" s="5">
        <v>30.06</v>
      </c>
      <c r="I1890" s="5">
        <v>16.149999999999999</v>
      </c>
    </row>
    <row r="1891" spans="1:9" x14ac:dyDescent="0.25">
      <c r="A1891" s="2" t="s">
        <v>22</v>
      </c>
      <c r="B1891" s="1" t="s">
        <v>4</v>
      </c>
      <c r="C1891" s="14">
        <v>2018</v>
      </c>
      <c r="D1891" s="7" t="s">
        <v>41</v>
      </c>
      <c r="E1891" s="3">
        <v>11328.09</v>
      </c>
      <c r="F1891" s="3">
        <v>24.3</v>
      </c>
      <c r="G1891" s="3">
        <v>216.55</v>
      </c>
      <c r="H1891" s="3">
        <v>34.56</v>
      </c>
      <c r="I1891" s="3">
        <v>18.71</v>
      </c>
    </row>
    <row r="1892" spans="1:9" ht="26.25" x14ac:dyDescent="0.25">
      <c r="A1892" s="2" t="s">
        <v>8</v>
      </c>
      <c r="B1892" s="1" t="s">
        <v>5</v>
      </c>
      <c r="C1892" s="14">
        <v>2012</v>
      </c>
      <c r="D1892" s="7" t="s">
        <v>41</v>
      </c>
      <c r="E1892" s="3">
        <v>13348.1</v>
      </c>
      <c r="F1892" s="3">
        <v>30.9</v>
      </c>
      <c r="G1892" s="3">
        <v>314.08999999999997</v>
      </c>
      <c r="H1892" s="3">
        <v>47.97</v>
      </c>
      <c r="I1892" s="3">
        <v>28.76</v>
      </c>
    </row>
    <row r="1893" spans="1:9" ht="26.25" x14ac:dyDescent="0.25">
      <c r="A1893" s="4" t="s">
        <v>8</v>
      </c>
      <c r="B1893" s="1" t="s">
        <v>5</v>
      </c>
      <c r="C1893" s="15">
        <v>2013</v>
      </c>
      <c r="D1893" s="7" t="s">
        <v>41</v>
      </c>
      <c r="E1893" s="5">
        <v>11672.93</v>
      </c>
      <c r="F1893" s="5">
        <v>27.02</v>
      </c>
      <c r="G1893" s="5">
        <v>274.19</v>
      </c>
      <c r="H1893" s="5">
        <v>41.83</v>
      </c>
      <c r="I1893" s="5">
        <v>25.06</v>
      </c>
    </row>
    <row r="1894" spans="1:9" ht="26.25" x14ac:dyDescent="0.25">
      <c r="A1894" s="2" t="s">
        <v>8</v>
      </c>
      <c r="B1894" s="1" t="s">
        <v>5</v>
      </c>
      <c r="C1894" s="14">
        <v>2014</v>
      </c>
      <c r="D1894" s="7" t="s">
        <v>41</v>
      </c>
      <c r="E1894" s="3">
        <v>8795.52</v>
      </c>
      <c r="F1894" s="3">
        <v>20.36</v>
      </c>
      <c r="G1894" s="3">
        <v>207.34</v>
      </c>
      <c r="H1894" s="3">
        <v>31.7</v>
      </c>
      <c r="I1894" s="3">
        <v>19.02</v>
      </c>
    </row>
    <row r="1895" spans="1:9" ht="26.25" x14ac:dyDescent="0.25">
      <c r="A1895" s="4" t="s">
        <v>8</v>
      </c>
      <c r="B1895" s="1" t="s">
        <v>5</v>
      </c>
      <c r="C1895" s="15">
        <v>2015</v>
      </c>
      <c r="D1895" s="7" t="s">
        <v>41</v>
      </c>
      <c r="E1895" s="5">
        <v>12099.17</v>
      </c>
      <c r="F1895" s="5">
        <v>27.98</v>
      </c>
      <c r="G1895" s="5">
        <v>283.58</v>
      </c>
      <c r="H1895" s="5">
        <v>43.28</v>
      </c>
      <c r="I1895" s="5">
        <v>25.91</v>
      </c>
    </row>
    <row r="1896" spans="1:9" ht="26.25" x14ac:dyDescent="0.25">
      <c r="A1896" s="2" t="s">
        <v>8</v>
      </c>
      <c r="B1896" s="1" t="s">
        <v>5</v>
      </c>
      <c r="C1896" s="14">
        <v>2016</v>
      </c>
      <c r="D1896" s="7" t="s">
        <v>41</v>
      </c>
      <c r="E1896" s="3">
        <v>8826.3700000000008</v>
      </c>
      <c r="F1896" s="3">
        <v>19.940000000000001</v>
      </c>
      <c r="G1896" s="3">
        <v>197.49</v>
      </c>
      <c r="H1896" s="3">
        <v>30.69</v>
      </c>
      <c r="I1896" s="3">
        <v>17.989999999999998</v>
      </c>
    </row>
    <row r="1897" spans="1:9" ht="26.25" x14ac:dyDescent="0.25">
      <c r="A1897" s="4" t="s">
        <v>8</v>
      </c>
      <c r="B1897" s="1" t="s">
        <v>5</v>
      </c>
      <c r="C1897" s="15">
        <v>2017</v>
      </c>
      <c r="D1897" s="7" t="s">
        <v>41</v>
      </c>
      <c r="E1897" s="5">
        <v>10311.17</v>
      </c>
      <c r="F1897" s="5">
        <v>23.48</v>
      </c>
      <c r="G1897" s="5">
        <v>235.92</v>
      </c>
      <c r="H1897" s="5">
        <v>36.56</v>
      </c>
      <c r="I1897" s="5">
        <v>21.66</v>
      </c>
    </row>
    <row r="1898" spans="1:9" ht="26.25" x14ac:dyDescent="0.25">
      <c r="A1898" s="2" t="s">
        <v>8</v>
      </c>
      <c r="B1898" s="1" t="s">
        <v>5</v>
      </c>
      <c r="C1898" s="14">
        <v>2018</v>
      </c>
      <c r="D1898" s="7" t="s">
        <v>41</v>
      </c>
      <c r="E1898" s="3">
        <v>8880.4599999999991</v>
      </c>
      <c r="F1898" s="3">
        <v>20.36</v>
      </c>
      <c r="G1898" s="3">
        <v>205.91</v>
      </c>
      <c r="H1898" s="3">
        <v>31.75</v>
      </c>
      <c r="I1898" s="3">
        <v>18.920000000000002</v>
      </c>
    </row>
    <row r="1899" spans="1:9" x14ac:dyDescent="0.25">
      <c r="A1899" s="4" t="s">
        <v>9</v>
      </c>
      <c r="B1899" s="1" t="s">
        <v>5</v>
      </c>
      <c r="C1899" s="15">
        <v>2012</v>
      </c>
      <c r="D1899" s="7" t="s">
        <v>41</v>
      </c>
      <c r="E1899" s="5">
        <v>3696.03</v>
      </c>
      <c r="F1899" s="5">
        <v>8.57</v>
      </c>
      <c r="G1899" s="5">
        <v>80.97</v>
      </c>
      <c r="H1899" s="5">
        <v>11.83</v>
      </c>
      <c r="I1899" s="5">
        <v>6.82</v>
      </c>
    </row>
    <row r="1900" spans="1:9" x14ac:dyDescent="0.25">
      <c r="A1900" s="2" t="s">
        <v>9</v>
      </c>
      <c r="B1900" s="1" t="s">
        <v>5</v>
      </c>
      <c r="C1900" s="14">
        <v>2013</v>
      </c>
      <c r="D1900" s="7" t="s">
        <v>41</v>
      </c>
      <c r="E1900" s="3">
        <v>1234.18</v>
      </c>
      <c r="F1900" s="3">
        <v>2.86</v>
      </c>
      <c r="G1900" s="3">
        <v>27.24</v>
      </c>
      <c r="H1900" s="3">
        <v>4</v>
      </c>
      <c r="I1900" s="3">
        <v>2.3199999999999998</v>
      </c>
    </row>
    <row r="1901" spans="1:9" x14ac:dyDescent="0.25">
      <c r="A1901" s="4" t="s">
        <v>9</v>
      </c>
      <c r="B1901" s="1" t="s">
        <v>5</v>
      </c>
      <c r="C1901" s="15">
        <v>2014</v>
      </c>
      <c r="D1901" s="7" t="s">
        <v>41</v>
      </c>
      <c r="E1901" s="5">
        <v>1389.91</v>
      </c>
      <c r="F1901" s="5">
        <v>3.22</v>
      </c>
      <c r="G1901" s="5">
        <v>29.66</v>
      </c>
      <c r="H1901" s="5">
        <v>4.25</v>
      </c>
      <c r="I1901" s="5">
        <v>2.42</v>
      </c>
    </row>
    <row r="1902" spans="1:9" x14ac:dyDescent="0.25">
      <c r="A1902" s="2" t="s">
        <v>9</v>
      </c>
      <c r="B1902" s="1" t="s">
        <v>5</v>
      </c>
      <c r="C1902" s="14">
        <v>2015</v>
      </c>
      <c r="D1902" s="7" t="s">
        <v>41</v>
      </c>
      <c r="E1902" s="3">
        <v>2367.46</v>
      </c>
      <c r="F1902" s="3">
        <v>5.49</v>
      </c>
      <c r="G1902" s="3">
        <v>51.91</v>
      </c>
      <c r="H1902" s="3">
        <v>7.59</v>
      </c>
      <c r="I1902" s="3">
        <v>4.38</v>
      </c>
    </row>
    <row r="1903" spans="1:9" x14ac:dyDescent="0.25">
      <c r="A1903" s="4" t="s">
        <v>9</v>
      </c>
      <c r="B1903" s="1" t="s">
        <v>5</v>
      </c>
      <c r="C1903" s="15">
        <v>2016</v>
      </c>
      <c r="D1903" s="7" t="s">
        <v>41</v>
      </c>
      <c r="E1903" s="5">
        <v>3978.03</v>
      </c>
      <c r="F1903" s="5">
        <v>8.84</v>
      </c>
      <c r="G1903" s="5">
        <v>84.07</v>
      </c>
      <c r="H1903" s="5">
        <v>13.09</v>
      </c>
      <c r="I1903" s="5">
        <v>7.45</v>
      </c>
    </row>
    <row r="1904" spans="1:9" x14ac:dyDescent="0.25">
      <c r="A1904" s="2" t="s">
        <v>9</v>
      </c>
      <c r="B1904" s="1" t="s">
        <v>5</v>
      </c>
      <c r="C1904" s="14">
        <v>2017</v>
      </c>
      <c r="D1904" s="7" t="s">
        <v>41</v>
      </c>
      <c r="E1904" s="3">
        <v>5064.2700000000004</v>
      </c>
      <c r="F1904" s="3">
        <v>11.03</v>
      </c>
      <c r="G1904" s="3">
        <v>99.76</v>
      </c>
      <c r="H1904" s="3">
        <v>15.56</v>
      </c>
      <c r="I1904" s="3">
        <v>8.52</v>
      </c>
    </row>
    <row r="1905" spans="1:9" x14ac:dyDescent="0.25">
      <c r="A1905" s="4" t="s">
        <v>9</v>
      </c>
      <c r="B1905" s="1" t="s">
        <v>5</v>
      </c>
      <c r="C1905" s="15">
        <v>2018</v>
      </c>
      <c r="D1905" s="7" t="s">
        <v>41</v>
      </c>
      <c r="E1905" s="5">
        <v>3935.84</v>
      </c>
      <c r="F1905" s="5">
        <v>8.75</v>
      </c>
      <c r="G1905" s="5">
        <v>82.72</v>
      </c>
      <c r="H1905" s="5">
        <v>12.83</v>
      </c>
      <c r="I1905" s="5">
        <v>7.28</v>
      </c>
    </row>
    <row r="1906" spans="1:9" x14ac:dyDescent="0.25">
      <c r="A1906" s="2" t="s">
        <v>10</v>
      </c>
      <c r="B1906" s="1" t="s">
        <v>5</v>
      </c>
      <c r="C1906" s="14">
        <v>2012</v>
      </c>
      <c r="D1906" s="7" t="s">
        <v>41</v>
      </c>
      <c r="E1906" s="3">
        <v>91351.81</v>
      </c>
      <c r="F1906" s="3">
        <v>211.36</v>
      </c>
      <c r="G1906" s="3">
        <v>2201.33</v>
      </c>
      <c r="H1906" s="3">
        <v>340.88</v>
      </c>
      <c r="I1906" s="3">
        <v>206.7</v>
      </c>
    </row>
    <row r="1907" spans="1:9" x14ac:dyDescent="0.25">
      <c r="A1907" s="4" t="s">
        <v>10</v>
      </c>
      <c r="B1907" s="1" t="s">
        <v>5</v>
      </c>
      <c r="C1907" s="15">
        <v>2013</v>
      </c>
      <c r="D1907" s="7" t="s">
        <v>41</v>
      </c>
      <c r="E1907" s="5">
        <v>86824.14</v>
      </c>
      <c r="F1907" s="5">
        <v>200.89</v>
      </c>
      <c r="G1907" s="5">
        <v>2092.35</v>
      </c>
      <c r="H1907" s="5">
        <v>324.02</v>
      </c>
      <c r="I1907" s="5">
        <v>196.48</v>
      </c>
    </row>
    <row r="1908" spans="1:9" x14ac:dyDescent="0.25">
      <c r="A1908" s="2" t="s">
        <v>10</v>
      </c>
      <c r="B1908" s="1" t="s">
        <v>5</v>
      </c>
      <c r="C1908" s="14">
        <v>2014</v>
      </c>
      <c r="D1908" s="7" t="s">
        <v>41</v>
      </c>
      <c r="E1908" s="3">
        <v>87349.13</v>
      </c>
      <c r="F1908" s="3">
        <v>202.11</v>
      </c>
      <c r="G1908" s="3">
        <v>2103.56</v>
      </c>
      <c r="H1908" s="3">
        <v>325.63</v>
      </c>
      <c r="I1908" s="3">
        <v>197.39</v>
      </c>
    </row>
    <row r="1909" spans="1:9" x14ac:dyDescent="0.25">
      <c r="A1909" s="4" t="s">
        <v>10</v>
      </c>
      <c r="B1909" s="1" t="s">
        <v>5</v>
      </c>
      <c r="C1909" s="15">
        <v>2015</v>
      </c>
      <c r="D1909" s="7" t="s">
        <v>41</v>
      </c>
      <c r="E1909" s="5">
        <v>84634.05</v>
      </c>
      <c r="F1909" s="5">
        <v>195.82</v>
      </c>
      <c r="G1909" s="5">
        <v>2031.98</v>
      </c>
      <c r="H1909" s="5">
        <v>314.04000000000002</v>
      </c>
      <c r="I1909" s="5">
        <v>190.11</v>
      </c>
    </row>
    <row r="1910" spans="1:9" x14ac:dyDescent="0.25">
      <c r="A1910" s="2" t="s">
        <v>10</v>
      </c>
      <c r="B1910" s="1" t="s">
        <v>5</v>
      </c>
      <c r="C1910" s="14">
        <v>2016</v>
      </c>
      <c r="D1910" s="7" t="s">
        <v>41</v>
      </c>
      <c r="E1910" s="3">
        <v>76782.52</v>
      </c>
      <c r="F1910" s="3">
        <v>177.41</v>
      </c>
      <c r="G1910" s="3">
        <v>1848.13</v>
      </c>
      <c r="H1910" s="3">
        <v>286.7</v>
      </c>
      <c r="I1910" s="3">
        <v>173.77</v>
      </c>
    </row>
    <row r="1911" spans="1:9" x14ac:dyDescent="0.25">
      <c r="A1911" s="4" t="s">
        <v>10</v>
      </c>
      <c r="B1911" s="1" t="s">
        <v>5</v>
      </c>
      <c r="C1911" s="15">
        <v>2017</v>
      </c>
      <c r="D1911" s="7" t="s">
        <v>41</v>
      </c>
      <c r="E1911" s="5">
        <v>84238</v>
      </c>
      <c r="F1911" s="5">
        <v>194.72</v>
      </c>
      <c r="G1911" s="5">
        <v>2028.73</v>
      </c>
      <c r="H1911" s="5">
        <v>314.58999999999997</v>
      </c>
      <c r="I1911" s="5">
        <v>190.72</v>
      </c>
    </row>
    <row r="1912" spans="1:9" x14ac:dyDescent="0.25">
      <c r="A1912" s="2" t="s">
        <v>10</v>
      </c>
      <c r="B1912" s="1" t="s">
        <v>5</v>
      </c>
      <c r="C1912" s="14">
        <v>2018</v>
      </c>
      <c r="D1912" s="7" t="s">
        <v>41</v>
      </c>
      <c r="E1912" s="3">
        <v>83812.490000000005</v>
      </c>
      <c r="F1912" s="3">
        <v>193.9</v>
      </c>
      <c r="G1912" s="3">
        <v>2023.71</v>
      </c>
      <c r="H1912" s="3">
        <v>313.76</v>
      </c>
      <c r="I1912" s="3">
        <v>190.43</v>
      </c>
    </row>
    <row r="1913" spans="1:9" ht="26.25" x14ac:dyDescent="0.25">
      <c r="A1913" s="4" t="s">
        <v>11</v>
      </c>
      <c r="B1913" s="1" t="s">
        <v>5</v>
      </c>
      <c r="C1913" s="15">
        <v>2012</v>
      </c>
      <c r="D1913" s="7" t="s">
        <v>41</v>
      </c>
      <c r="E1913" s="5">
        <v>430.22</v>
      </c>
      <c r="F1913" s="5">
        <v>1</v>
      </c>
      <c r="G1913" s="5">
        <v>10.16</v>
      </c>
      <c r="H1913" s="5">
        <v>1.55</v>
      </c>
      <c r="I1913" s="5">
        <v>0.93</v>
      </c>
    </row>
    <row r="1914" spans="1:9" ht="26.25" x14ac:dyDescent="0.25">
      <c r="A1914" s="2" t="s">
        <v>11</v>
      </c>
      <c r="B1914" s="1" t="s">
        <v>5</v>
      </c>
      <c r="C1914" s="14">
        <v>2013</v>
      </c>
      <c r="D1914" s="7" t="s">
        <v>41</v>
      </c>
      <c r="E1914" s="3">
        <v>452.39</v>
      </c>
      <c r="F1914" s="3">
        <v>1.06</v>
      </c>
      <c r="G1914" s="3">
        <v>10.35</v>
      </c>
      <c r="H1914" s="3">
        <v>1.55</v>
      </c>
      <c r="I1914" s="3">
        <v>0.91</v>
      </c>
    </row>
    <row r="1915" spans="1:9" ht="26.25" x14ac:dyDescent="0.25">
      <c r="A1915" s="4" t="s">
        <v>11</v>
      </c>
      <c r="B1915" s="1" t="s">
        <v>5</v>
      </c>
      <c r="C1915" s="15">
        <v>2014</v>
      </c>
      <c r="D1915" s="7" t="s">
        <v>41</v>
      </c>
      <c r="E1915" s="5">
        <v>3523.27</v>
      </c>
      <c r="F1915" s="5">
        <v>8.2200000000000006</v>
      </c>
      <c r="G1915" s="5">
        <v>82.52</v>
      </c>
      <c r="H1915" s="5">
        <v>12.51</v>
      </c>
      <c r="I1915" s="5">
        <v>7.45</v>
      </c>
    </row>
    <row r="1916" spans="1:9" ht="26.25" x14ac:dyDescent="0.25">
      <c r="A1916" s="2" t="s">
        <v>11</v>
      </c>
      <c r="B1916" s="1" t="s">
        <v>5</v>
      </c>
      <c r="C1916" s="14">
        <v>2015</v>
      </c>
      <c r="D1916" s="7" t="s">
        <v>41</v>
      </c>
      <c r="E1916" s="3">
        <v>2549.36</v>
      </c>
      <c r="F1916" s="3">
        <v>5.95</v>
      </c>
      <c r="G1916" s="3">
        <v>60.89</v>
      </c>
      <c r="H1916" s="3">
        <v>9.33</v>
      </c>
      <c r="I1916" s="3">
        <v>5.61</v>
      </c>
    </row>
    <row r="1917" spans="1:9" ht="26.25" x14ac:dyDescent="0.25">
      <c r="A1917" s="4" t="s">
        <v>11</v>
      </c>
      <c r="B1917" s="1" t="s">
        <v>5</v>
      </c>
      <c r="C1917" s="15">
        <v>2016</v>
      </c>
      <c r="D1917" s="7" t="s">
        <v>41</v>
      </c>
      <c r="E1917" s="5">
        <v>9084.1200000000008</v>
      </c>
      <c r="F1917" s="5">
        <v>21.21</v>
      </c>
      <c r="G1917" s="5">
        <v>222.31</v>
      </c>
      <c r="H1917" s="5">
        <v>34.549999999999997</v>
      </c>
      <c r="I1917" s="5">
        <v>21.01</v>
      </c>
    </row>
    <row r="1918" spans="1:9" ht="26.25" x14ac:dyDescent="0.25">
      <c r="A1918" s="2" t="s">
        <v>11</v>
      </c>
      <c r="B1918" s="1" t="s">
        <v>5</v>
      </c>
      <c r="C1918" s="14">
        <v>2017</v>
      </c>
      <c r="D1918" s="7" t="s">
        <v>41</v>
      </c>
      <c r="E1918" s="3">
        <v>16689.77</v>
      </c>
      <c r="F1918" s="3">
        <v>38.89</v>
      </c>
      <c r="G1918" s="3">
        <v>407.13</v>
      </c>
      <c r="H1918" s="3">
        <v>63.36</v>
      </c>
      <c r="I1918" s="3">
        <v>38.479999999999997</v>
      </c>
    </row>
    <row r="1919" spans="1:9" ht="26.25" x14ac:dyDescent="0.25">
      <c r="A1919" s="4" t="s">
        <v>11</v>
      </c>
      <c r="B1919" s="1" t="s">
        <v>5</v>
      </c>
      <c r="C1919" s="15">
        <v>2018</v>
      </c>
      <c r="D1919" s="7" t="s">
        <v>41</v>
      </c>
      <c r="E1919" s="5">
        <v>4193.47</v>
      </c>
      <c r="F1919" s="5">
        <v>9.77</v>
      </c>
      <c r="G1919" s="5">
        <v>101.12</v>
      </c>
      <c r="H1919" s="5">
        <v>15.64</v>
      </c>
      <c r="I1919" s="5">
        <v>9.4499999999999993</v>
      </c>
    </row>
    <row r="1920" spans="1:9" ht="26.25" x14ac:dyDescent="0.25">
      <c r="A1920" s="2" t="s">
        <v>12</v>
      </c>
      <c r="B1920" s="1" t="s">
        <v>5</v>
      </c>
      <c r="C1920" s="14">
        <v>2012</v>
      </c>
      <c r="D1920" s="7" t="s">
        <v>41</v>
      </c>
      <c r="E1920" s="3">
        <v>0</v>
      </c>
      <c r="F1920" s="3">
        <v>0</v>
      </c>
      <c r="G1920" s="3">
        <v>0</v>
      </c>
      <c r="H1920" s="3">
        <v>0</v>
      </c>
      <c r="I1920" s="3">
        <v>0</v>
      </c>
    </row>
    <row r="1921" spans="1:9" ht="26.25" x14ac:dyDescent="0.25">
      <c r="A1921" s="4" t="s">
        <v>12</v>
      </c>
      <c r="B1921" s="1" t="s">
        <v>5</v>
      </c>
      <c r="C1921" s="15">
        <v>2013</v>
      </c>
      <c r="D1921" s="7" t="s">
        <v>41</v>
      </c>
      <c r="E1921" s="5">
        <v>0</v>
      </c>
      <c r="F1921" s="5">
        <v>0</v>
      </c>
      <c r="G1921" s="5">
        <v>0</v>
      </c>
      <c r="H1921" s="5">
        <v>0</v>
      </c>
      <c r="I1921" s="5">
        <v>0</v>
      </c>
    </row>
    <row r="1922" spans="1:9" ht="26.25" x14ac:dyDescent="0.25">
      <c r="A1922" s="2" t="s">
        <v>12</v>
      </c>
      <c r="B1922" s="1" t="s">
        <v>5</v>
      </c>
      <c r="C1922" s="14">
        <v>2014</v>
      </c>
      <c r="D1922" s="7" t="s">
        <v>41</v>
      </c>
      <c r="E1922" s="3">
        <v>0</v>
      </c>
      <c r="F1922" s="3">
        <v>0</v>
      </c>
      <c r="G1922" s="3">
        <v>0</v>
      </c>
      <c r="H1922" s="3">
        <v>0</v>
      </c>
      <c r="I1922" s="3">
        <v>0</v>
      </c>
    </row>
    <row r="1923" spans="1:9" ht="26.25" x14ac:dyDescent="0.25">
      <c r="A1923" s="4" t="s">
        <v>12</v>
      </c>
      <c r="B1923" s="1" t="s">
        <v>5</v>
      </c>
      <c r="C1923" s="15">
        <v>2015</v>
      </c>
      <c r="D1923" s="7" t="s">
        <v>41</v>
      </c>
      <c r="E1923" s="5">
        <v>0</v>
      </c>
      <c r="F1923" s="5">
        <v>0</v>
      </c>
      <c r="G1923" s="5">
        <v>0</v>
      </c>
      <c r="H1923" s="5">
        <v>0</v>
      </c>
      <c r="I1923" s="5">
        <v>0</v>
      </c>
    </row>
    <row r="1924" spans="1:9" ht="26.25" x14ac:dyDescent="0.25">
      <c r="A1924" s="2" t="s">
        <v>12</v>
      </c>
      <c r="B1924" s="1" t="s">
        <v>5</v>
      </c>
      <c r="C1924" s="14">
        <v>2016</v>
      </c>
      <c r="D1924" s="7" t="s">
        <v>41</v>
      </c>
      <c r="E1924" s="3">
        <v>3.12</v>
      </c>
      <c r="F1924" s="3">
        <v>0.01</v>
      </c>
      <c r="G1924" s="3">
        <v>0.03</v>
      </c>
      <c r="H1924" s="3">
        <v>0.01</v>
      </c>
      <c r="I1924" s="3">
        <v>0</v>
      </c>
    </row>
    <row r="1925" spans="1:9" ht="26.25" x14ac:dyDescent="0.25">
      <c r="A1925" s="4" t="s">
        <v>12</v>
      </c>
      <c r="B1925" s="1" t="s">
        <v>5</v>
      </c>
      <c r="C1925" s="15">
        <v>2017</v>
      </c>
      <c r="D1925" s="7" t="s">
        <v>41</v>
      </c>
      <c r="E1925" s="5">
        <v>0</v>
      </c>
      <c r="F1925" s="5">
        <v>0</v>
      </c>
      <c r="G1925" s="5">
        <v>0</v>
      </c>
      <c r="H1925" s="5">
        <v>0</v>
      </c>
      <c r="I1925" s="5">
        <v>0</v>
      </c>
    </row>
    <row r="1926" spans="1:9" ht="26.25" x14ac:dyDescent="0.25">
      <c r="A1926" s="2" t="s">
        <v>12</v>
      </c>
      <c r="B1926" s="1" t="s">
        <v>5</v>
      </c>
      <c r="C1926" s="14">
        <v>2018</v>
      </c>
      <c r="D1926" s="7" t="s">
        <v>41</v>
      </c>
      <c r="E1926" s="3">
        <v>204.78</v>
      </c>
      <c r="F1926" s="3">
        <v>0.47</v>
      </c>
      <c r="G1926" s="3">
        <v>4.71</v>
      </c>
      <c r="H1926" s="3">
        <v>0.71</v>
      </c>
      <c r="I1926" s="3">
        <v>0.42</v>
      </c>
    </row>
    <row r="1927" spans="1:9" ht="26.25" x14ac:dyDescent="0.25">
      <c r="A1927" s="4" t="s">
        <v>13</v>
      </c>
      <c r="B1927" s="1" t="s">
        <v>5</v>
      </c>
      <c r="C1927" s="15">
        <v>2012</v>
      </c>
      <c r="D1927" s="7" t="s">
        <v>41</v>
      </c>
      <c r="E1927" s="5">
        <v>0</v>
      </c>
      <c r="F1927" s="5">
        <v>0</v>
      </c>
      <c r="G1927" s="5">
        <v>0</v>
      </c>
      <c r="H1927" s="5">
        <v>0</v>
      </c>
      <c r="I1927" s="5">
        <v>0</v>
      </c>
    </row>
    <row r="1928" spans="1:9" ht="26.25" x14ac:dyDescent="0.25">
      <c r="A1928" s="2" t="s">
        <v>13</v>
      </c>
      <c r="B1928" s="1" t="s">
        <v>5</v>
      </c>
      <c r="C1928" s="14">
        <v>2013</v>
      </c>
      <c r="D1928" s="7" t="s">
        <v>41</v>
      </c>
      <c r="E1928" s="3">
        <v>0</v>
      </c>
      <c r="F1928" s="3">
        <v>0</v>
      </c>
      <c r="G1928" s="3">
        <v>0</v>
      </c>
      <c r="H1928" s="3">
        <v>0</v>
      </c>
      <c r="I1928" s="3">
        <v>0</v>
      </c>
    </row>
    <row r="1929" spans="1:9" ht="26.25" x14ac:dyDescent="0.25">
      <c r="A1929" s="4" t="s">
        <v>13</v>
      </c>
      <c r="B1929" s="1" t="s">
        <v>5</v>
      </c>
      <c r="C1929" s="15">
        <v>2014</v>
      </c>
      <c r="D1929" s="7" t="s">
        <v>41</v>
      </c>
      <c r="E1929" s="5">
        <v>14.92</v>
      </c>
      <c r="F1929" s="5">
        <v>0.03</v>
      </c>
      <c r="G1929" s="5">
        <v>0.33</v>
      </c>
      <c r="H1929" s="5">
        <v>0.05</v>
      </c>
      <c r="I1929" s="5">
        <v>0.03</v>
      </c>
    </row>
    <row r="1930" spans="1:9" ht="26.25" x14ac:dyDescent="0.25">
      <c r="A1930" s="2" t="s">
        <v>13</v>
      </c>
      <c r="B1930" s="1" t="s">
        <v>5</v>
      </c>
      <c r="C1930" s="14">
        <v>2015</v>
      </c>
      <c r="D1930" s="7" t="s">
        <v>41</v>
      </c>
      <c r="E1930" s="3">
        <v>0</v>
      </c>
      <c r="F1930" s="3">
        <v>0</v>
      </c>
      <c r="G1930" s="3">
        <v>0</v>
      </c>
      <c r="H1930" s="3">
        <v>0</v>
      </c>
      <c r="I1930" s="3">
        <v>0</v>
      </c>
    </row>
    <row r="1931" spans="1:9" ht="26.25" x14ac:dyDescent="0.25">
      <c r="A1931" s="4" t="s">
        <v>13</v>
      </c>
      <c r="B1931" s="1" t="s">
        <v>5</v>
      </c>
      <c r="C1931" s="15">
        <v>2016</v>
      </c>
      <c r="D1931" s="7" t="s">
        <v>41</v>
      </c>
      <c r="E1931" s="5">
        <v>0</v>
      </c>
      <c r="F1931" s="5">
        <v>0</v>
      </c>
      <c r="G1931" s="5">
        <v>0</v>
      </c>
      <c r="H1931" s="5">
        <v>0</v>
      </c>
      <c r="I1931" s="5">
        <v>0</v>
      </c>
    </row>
    <row r="1932" spans="1:9" ht="26.25" x14ac:dyDescent="0.25">
      <c r="A1932" s="2" t="s">
        <v>13</v>
      </c>
      <c r="B1932" s="1" t="s">
        <v>5</v>
      </c>
      <c r="C1932" s="14">
        <v>2017</v>
      </c>
      <c r="D1932" s="7" t="s">
        <v>41</v>
      </c>
      <c r="E1932" s="3">
        <v>968.1</v>
      </c>
      <c r="F1932" s="3">
        <v>2.17</v>
      </c>
      <c r="G1932" s="3">
        <v>19.97</v>
      </c>
      <c r="H1932" s="3">
        <v>3.01</v>
      </c>
      <c r="I1932" s="3">
        <v>1.68</v>
      </c>
    </row>
    <row r="1933" spans="1:9" ht="26.25" x14ac:dyDescent="0.25">
      <c r="A1933" s="4" t="s">
        <v>13</v>
      </c>
      <c r="B1933" s="1" t="s">
        <v>5</v>
      </c>
      <c r="C1933" s="15">
        <v>2018</v>
      </c>
      <c r="D1933" s="7" t="s">
        <v>41</v>
      </c>
      <c r="E1933" s="5">
        <v>310.58</v>
      </c>
      <c r="F1933" s="5">
        <v>0.71</v>
      </c>
      <c r="G1933" s="5">
        <v>6.92</v>
      </c>
      <c r="H1933" s="5">
        <v>1.06</v>
      </c>
      <c r="I1933" s="5">
        <v>0.62</v>
      </c>
    </row>
    <row r="1934" spans="1:9" ht="26.25" x14ac:dyDescent="0.25">
      <c r="A1934" s="2" t="s">
        <v>14</v>
      </c>
      <c r="B1934" s="1" t="s">
        <v>5</v>
      </c>
      <c r="C1934" s="14">
        <v>2012</v>
      </c>
      <c r="D1934" s="7" t="s">
        <v>41</v>
      </c>
      <c r="E1934" s="3">
        <v>0</v>
      </c>
      <c r="F1934" s="3">
        <v>0</v>
      </c>
      <c r="G1934" s="3">
        <v>0</v>
      </c>
      <c r="H1934" s="3">
        <v>0</v>
      </c>
      <c r="I1934" s="3">
        <v>0</v>
      </c>
    </row>
    <row r="1935" spans="1:9" ht="26.25" x14ac:dyDescent="0.25">
      <c r="A1935" s="4" t="s">
        <v>14</v>
      </c>
      <c r="B1935" s="1" t="s">
        <v>5</v>
      </c>
      <c r="C1935" s="15">
        <v>2013</v>
      </c>
      <c r="D1935" s="7" t="s">
        <v>41</v>
      </c>
      <c r="E1935" s="5">
        <v>0</v>
      </c>
      <c r="F1935" s="5">
        <v>0</v>
      </c>
      <c r="G1935" s="5">
        <v>0</v>
      </c>
      <c r="H1935" s="5">
        <v>0</v>
      </c>
      <c r="I1935" s="5">
        <v>0</v>
      </c>
    </row>
    <row r="1936" spans="1:9" ht="26.25" x14ac:dyDescent="0.25">
      <c r="A1936" s="2" t="s">
        <v>14</v>
      </c>
      <c r="B1936" s="1" t="s">
        <v>5</v>
      </c>
      <c r="C1936" s="14">
        <v>2014</v>
      </c>
      <c r="D1936" s="7" t="s">
        <v>41</v>
      </c>
      <c r="E1936" s="3">
        <v>0</v>
      </c>
      <c r="F1936" s="3">
        <v>0</v>
      </c>
      <c r="G1936" s="3">
        <v>0</v>
      </c>
      <c r="H1936" s="3">
        <v>0</v>
      </c>
      <c r="I1936" s="3">
        <v>0</v>
      </c>
    </row>
    <row r="1937" spans="1:9" ht="26.25" x14ac:dyDescent="0.25">
      <c r="A1937" s="4" t="s">
        <v>14</v>
      </c>
      <c r="B1937" s="1" t="s">
        <v>5</v>
      </c>
      <c r="C1937" s="15">
        <v>2015</v>
      </c>
      <c r="D1937" s="7" t="s">
        <v>41</v>
      </c>
      <c r="E1937" s="5">
        <v>0</v>
      </c>
      <c r="F1937" s="5">
        <v>0</v>
      </c>
      <c r="G1937" s="5">
        <v>0</v>
      </c>
      <c r="H1937" s="5">
        <v>0</v>
      </c>
      <c r="I1937" s="5">
        <v>0</v>
      </c>
    </row>
    <row r="1938" spans="1:9" ht="26.25" x14ac:dyDescent="0.25">
      <c r="A1938" s="2" t="s">
        <v>14</v>
      </c>
      <c r="B1938" s="1" t="s">
        <v>5</v>
      </c>
      <c r="C1938" s="14">
        <v>2016</v>
      </c>
      <c r="D1938" s="7" t="s">
        <v>41</v>
      </c>
      <c r="E1938" s="3">
        <v>0</v>
      </c>
      <c r="F1938" s="3">
        <v>0</v>
      </c>
      <c r="G1938" s="3">
        <v>0</v>
      </c>
      <c r="H1938" s="3">
        <v>0</v>
      </c>
      <c r="I1938" s="3">
        <v>0</v>
      </c>
    </row>
    <row r="1939" spans="1:9" ht="26.25" x14ac:dyDescent="0.25">
      <c r="A1939" s="4" t="s">
        <v>14</v>
      </c>
      <c r="B1939" s="1" t="s">
        <v>5</v>
      </c>
      <c r="C1939" s="15">
        <v>2017</v>
      </c>
      <c r="D1939" s="7" t="s">
        <v>41</v>
      </c>
      <c r="E1939" s="5">
        <v>0</v>
      </c>
      <c r="F1939" s="5">
        <v>0</v>
      </c>
      <c r="G1939" s="5">
        <v>0</v>
      </c>
      <c r="H1939" s="5">
        <v>0</v>
      </c>
      <c r="I1939" s="5">
        <v>0</v>
      </c>
    </row>
    <row r="1940" spans="1:9" ht="26.25" x14ac:dyDescent="0.25">
      <c r="A1940" s="2" t="s">
        <v>14</v>
      </c>
      <c r="B1940" s="1" t="s">
        <v>5</v>
      </c>
      <c r="C1940" s="14">
        <v>2018</v>
      </c>
      <c r="D1940" s="7" t="s">
        <v>41</v>
      </c>
      <c r="E1940" s="3">
        <v>0</v>
      </c>
      <c r="F1940" s="3">
        <v>0</v>
      </c>
      <c r="G1940" s="3">
        <v>0</v>
      </c>
      <c r="H1940" s="3">
        <v>0</v>
      </c>
      <c r="I1940" s="3">
        <v>0</v>
      </c>
    </row>
    <row r="1941" spans="1:9" ht="26.25" x14ac:dyDescent="0.25">
      <c r="A1941" s="4" t="s">
        <v>15</v>
      </c>
      <c r="B1941" s="1" t="s">
        <v>5</v>
      </c>
      <c r="C1941" s="15">
        <v>2012</v>
      </c>
      <c r="D1941" s="7" t="s">
        <v>41</v>
      </c>
      <c r="E1941" s="5">
        <v>0</v>
      </c>
      <c r="F1941" s="5">
        <v>0</v>
      </c>
      <c r="G1941" s="5">
        <v>0</v>
      </c>
      <c r="H1941" s="5">
        <v>0</v>
      </c>
      <c r="I1941" s="5">
        <v>0</v>
      </c>
    </row>
    <row r="1942" spans="1:9" ht="26.25" x14ac:dyDescent="0.25">
      <c r="A1942" s="2" t="s">
        <v>15</v>
      </c>
      <c r="B1942" s="1" t="s">
        <v>5</v>
      </c>
      <c r="C1942" s="14">
        <v>2013</v>
      </c>
      <c r="D1942" s="7" t="s">
        <v>41</v>
      </c>
      <c r="E1942" s="3">
        <v>0</v>
      </c>
      <c r="F1942" s="3">
        <v>0</v>
      </c>
      <c r="G1942" s="3">
        <v>0</v>
      </c>
      <c r="H1942" s="3">
        <v>0</v>
      </c>
      <c r="I1942" s="3">
        <v>0</v>
      </c>
    </row>
    <row r="1943" spans="1:9" ht="26.25" x14ac:dyDescent="0.25">
      <c r="A1943" s="4" t="s">
        <v>15</v>
      </c>
      <c r="B1943" s="1" t="s">
        <v>5</v>
      </c>
      <c r="C1943" s="15">
        <v>2014</v>
      </c>
      <c r="D1943" s="7" t="s">
        <v>41</v>
      </c>
      <c r="E1943" s="5">
        <v>0</v>
      </c>
      <c r="F1943" s="5">
        <v>0</v>
      </c>
      <c r="G1943" s="5">
        <v>0</v>
      </c>
      <c r="H1943" s="5">
        <v>0</v>
      </c>
      <c r="I1943" s="5">
        <v>0</v>
      </c>
    </row>
    <row r="1944" spans="1:9" ht="26.25" x14ac:dyDescent="0.25">
      <c r="A1944" s="2" t="s">
        <v>15</v>
      </c>
      <c r="B1944" s="1" t="s">
        <v>5</v>
      </c>
      <c r="C1944" s="14">
        <v>2015</v>
      </c>
      <c r="D1944" s="7" t="s">
        <v>41</v>
      </c>
      <c r="E1944" s="3">
        <v>0</v>
      </c>
      <c r="F1944" s="3">
        <v>0</v>
      </c>
      <c r="G1944" s="3">
        <v>0</v>
      </c>
      <c r="H1944" s="3">
        <v>0</v>
      </c>
      <c r="I1944" s="3">
        <v>0</v>
      </c>
    </row>
    <row r="1945" spans="1:9" ht="26.25" x14ac:dyDescent="0.25">
      <c r="A1945" s="4" t="s">
        <v>15</v>
      </c>
      <c r="B1945" s="1" t="s">
        <v>5</v>
      </c>
      <c r="C1945" s="15">
        <v>2016</v>
      </c>
      <c r="D1945" s="7" t="s">
        <v>41</v>
      </c>
      <c r="E1945" s="5">
        <v>0</v>
      </c>
      <c r="F1945" s="5">
        <v>0</v>
      </c>
      <c r="G1945" s="5">
        <v>0</v>
      </c>
      <c r="H1945" s="5">
        <v>0</v>
      </c>
      <c r="I1945" s="5">
        <v>0</v>
      </c>
    </row>
    <row r="1946" spans="1:9" ht="26.25" x14ac:dyDescent="0.25">
      <c r="A1946" s="2" t="s">
        <v>15</v>
      </c>
      <c r="B1946" s="1" t="s">
        <v>5</v>
      </c>
      <c r="C1946" s="14">
        <v>2017</v>
      </c>
      <c r="D1946" s="7" t="s">
        <v>41</v>
      </c>
      <c r="E1946" s="3">
        <v>0</v>
      </c>
      <c r="F1946" s="3">
        <v>0</v>
      </c>
      <c r="G1946" s="3">
        <v>0</v>
      </c>
      <c r="H1946" s="3">
        <v>0</v>
      </c>
      <c r="I1946" s="3">
        <v>0</v>
      </c>
    </row>
    <row r="1947" spans="1:9" ht="26.25" x14ac:dyDescent="0.25">
      <c r="A1947" s="4" t="s">
        <v>15</v>
      </c>
      <c r="B1947" s="1" t="s">
        <v>5</v>
      </c>
      <c r="C1947" s="15">
        <v>2018</v>
      </c>
      <c r="D1947" s="7" t="s">
        <v>41</v>
      </c>
      <c r="E1947" s="5">
        <v>0</v>
      </c>
      <c r="F1947" s="5">
        <v>0</v>
      </c>
      <c r="G1947" s="5">
        <v>0</v>
      </c>
      <c r="H1947" s="5">
        <v>0</v>
      </c>
      <c r="I1947" s="5">
        <v>0</v>
      </c>
    </row>
    <row r="1948" spans="1:9" ht="39" x14ac:dyDescent="0.25">
      <c r="A1948" s="2" t="s">
        <v>16</v>
      </c>
      <c r="B1948" s="1" t="s">
        <v>5</v>
      </c>
      <c r="C1948" s="14">
        <v>2012</v>
      </c>
      <c r="D1948" s="7" t="s">
        <v>41</v>
      </c>
      <c r="E1948" s="3">
        <v>0</v>
      </c>
      <c r="F1948" s="3">
        <v>0</v>
      </c>
      <c r="G1948" s="3">
        <v>0</v>
      </c>
      <c r="H1948" s="3">
        <v>0</v>
      </c>
      <c r="I1948" s="3">
        <v>0</v>
      </c>
    </row>
    <row r="1949" spans="1:9" ht="39" x14ac:dyDescent="0.25">
      <c r="A1949" s="4" t="s">
        <v>16</v>
      </c>
      <c r="B1949" s="1" t="s">
        <v>5</v>
      </c>
      <c r="C1949" s="15">
        <v>2013</v>
      </c>
      <c r="D1949" s="7" t="s">
        <v>41</v>
      </c>
      <c r="E1949" s="5">
        <v>1746.58</v>
      </c>
      <c r="F1949" s="5">
        <v>4.08</v>
      </c>
      <c r="G1949" s="5">
        <v>38.72</v>
      </c>
      <c r="H1949" s="5">
        <v>2.31</v>
      </c>
      <c r="I1949" s="5">
        <v>0.66</v>
      </c>
    </row>
    <row r="1950" spans="1:9" ht="39" x14ac:dyDescent="0.25">
      <c r="A1950" s="2" t="s">
        <v>16</v>
      </c>
      <c r="B1950" s="1" t="s">
        <v>5</v>
      </c>
      <c r="C1950" s="14">
        <v>2014</v>
      </c>
      <c r="D1950" s="7" t="s">
        <v>41</v>
      </c>
      <c r="E1950" s="3">
        <v>0</v>
      </c>
      <c r="F1950" s="3">
        <v>0</v>
      </c>
      <c r="G1950" s="3">
        <v>0</v>
      </c>
      <c r="H1950" s="3">
        <v>0</v>
      </c>
      <c r="I1950" s="3">
        <v>0</v>
      </c>
    </row>
    <row r="1951" spans="1:9" ht="39" x14ac:dyDescent="0.25">
      <c r="A1951" s="4" t="s">
        <v>16</v>
      </c>
      <c r="B1951" s="1" t="s">
        <v>5</v>
      </c>
      <c r="C1951" s="15">
        <v>2015</v>
      </c>
      <c r="D1951" s="7" t="s">
        <v>41</v>
      </c>
      <c r="E1951" s="5">
        <v>20.62</v>
      </c>
      <c r="F1951" s="5">
        <v>0.05</v>
      </c>
      <c r="G1951" s="5">
        <v>0.51</v>
      </c>
      <c r="H1951" s="5">
        <v>0.03</v>
      </c>
      <c r="I1951" s="5">
        <v>0.01</v>
      </c>
    </row>
    <row r="1952" spans="1:9" ht="39" x14ac:dyDescent="0.25">
      <c r="A1952" s="2" t="s">
        <v>16</v>
      </c>
      <c r="B1952" s="1" t="s">
        <v>5</v>
      </c>
      <c r="C1952" s="14">
        <v>2016</v>
      </c>
      <c r="D1952" s="7" t="s">
        <v>41</v>
      </c>
      <c r="E1952" s="3">
        <v>0</v>
      </c>
      <c r="F1952" s="3">
        <v>0</v>
      </c>
      <c r="G1952" s="3">
        <v>0</v>
      </c>
      <c r="H1952" s="3">
        <v>0</v>
      </c>
      <c r="I1952" s="3">
        <v>0</v>
      </c>
    </row>
    <row r="1953" spans="1:9" ht="39" x14ac:dyDescent="0.25">
      <c r="A1953" s="4" t="s">
        <v>16</v>
      </c>
      <c r="B1953" s="1" t="s">
        <v>5</v>
      </c>
      <c r="C1953" s="15">
        <v>2017</v>
      </c>
      <c r="D1953" s="7" t="s">
        <v>41</v>
      </c>
      <c r="E1953" s="5">
        <v>87.32</v>
      </c>
      <c r="F1953" s="5">
        <v>0.2</v>
      </c>
      <c r="G1953" s="5">
        <v>2.0499999999999998</v>
      </c>
      <c r="H1953" s="5">
        <v>0.12</v>
      </c>
      <c r="I1953" s="5">
        <v>0.03</v>
      </c>
    </row>
    <row r="1954" spans="1:9" ht="39" x14ac:dyDescent="0.25">
      <c r="A1954" s="2" t="s">
        <v>16</v>
      </c>
      <c r="B1954" s="1" t="s">
        <v>5</v>
      </c>
      <c r="C1954" s="14">
        <v>2018</v>
      </c>
      <c r="D1954" s="7" t="s">
        <v>41</v>
      </c>
      <c r="E1954" s="3">
        <v>0</v>
      </c>
      <c r="F1954" s="3">
        <v>0</v>
      </c>
      <c r="G1954" s="3">
        <v>0</v>
      </c>
      <c r="H1954" s="3">
        <v>0</v>
      </c>
      <c r="I1954" s="3">
        <v>0</v>
      </c>
    </row>
    <row r="1955" spans="1:9" ht="26.25" x14ac:dyDescent="0.25">
      <c r="A1955" s="4" t="s">
        <v>17</v>
      </c>
      <c r="B1955" s="1" t="s">
        <v>5</v>
      </c>
      <c r="C1955" s="15">
        <v>2012</v>
      </c>
      <c r="D1955" s="7" t="s">
        <v>41</v>
      </c>
      <c r="E1955" s="5">
        <v>3084.81</v>
      </c>
      <c r="F1955" s="5">
        <v>7.2</v>
      </c>
      <c r="G1955" s="5">
        <v>56.64</v>
      </c>
      <c r="H1955" s="5">
        <v>4.09</v>
      </c>
      <c r="I1955" s="5">
        <v>1.17</v>
      </c>
    </row>
    <row r="1956" spans="1:9" ht="26.25" x14ac:dyDescent="0.25">
      <c r="A1956" s="2" t="s">
        <v>17</v>
      </c>
      <c r="B1956" s="1" t="s">
        <v>5</v>
      </c>
      <c r="C1956" s="14">
        <v>2013</v>
      </c>
      <c r="D1956" s="7" t="s">
        <v>41</v>
      </c>
      <c r="E1956" s="3">
        <v>30596.75</v>
      </c>
      <c r="F1956" s="3">
        <v>71.42</v>
      </c>
      <c r="G1956" s="3">
        <v>437.42</v>
      </c>
      <c r="H1956" s="3">
        <v>40.54</v>
      </c>
      <c r="I1956" s="3">
        <v>11.58</v>
      </c>
    </row>
    <row r="1957" spans="1:9" ht="26.25" x14ac:dyDescent="0.25">
      <c r="A1957" s="4" t="s">
        <v>17</v>
      </c>
      <c r="B1957" s="1" t="s">
        <v>5</v>
      </c>
      <c r="C1957" s="15">
        <v>2014</v>
      </c>
      <c r="D1957" s="7" t="s">
        <v>41</v>
      </c>
      <c r="E1957" s="5">
        <v>25564.69</v>
      </c>
      <c r="F1957" s="5">
        <v>59.68</v>
      </c>
      <c r="G1957" s="5">
        <v>383.69</v>
      </c>
      <c r="H1957" s="5">
        <v>33.869999999999997</v>
      </c>
      <c r="I1957" s="5">
        <v>9.68</v>
      </c>
    </row>
    <row r="1958" spans="1:9" ht="26.25" x14ac:dyDescent="0.25">
      <c r="A1958" s="2" t="s">
        <v>17</v>
      </c>
      <c r="B1958" s="1" t="s">
        <v>5</v>
      </c>
      <c r="C1958" s="14">
        <v>2015</v>
      </c>
      <c r="D1958" s="7" t="s">
        <v>41</v>
      </c>
      <c r="E1958" s="3">
        <v>13638.83</v>
      </c>
      <c r="F1958" s="3">
        <v>31.84</v>
      </c>
      <c r="G1958" s="3">
        <v>219.26</v>
      </c>
      <c r="H1958" s="3">
        <v>18.07</v>
      </c>
      <c r="I1958" s="3">
        <v>5.16</v>
      </c>
    </row>
    <row r="1959" spans="1:9" ht="26.25" x14ac:dyDescent="0.25">
      <c r="A1959" s="4" t="s">
        <v>17</v>
      </c>
      <c r="B1959" s="1" t="s">
        <v>5</v>
      </c>
      <c r="C1959" s="15">
        <v>2016</v>
      </c>
      <c r="D1959" s="7" t="s">
        <v>41</v>
      </c>
      <c r="E1959" s="5">
        <v>18482.21</v>
      </c>
      <c r="F1959" s="5">
        <v>32.950000000000003</v>
      </c>
      <c r="G1959" s="5">
        <v>200.77</v>
      </c>
      <c r="H1959" s="5">
        <v>24.49</v>
      </c>
      <c r="I1959" s="5">
        <v>7.98</v>
      </c>
    </row>
    <row r="1960" spans="1:9" ht="26.25" x14ac:dyDescent="0.25">
      <c r="A1960" s="2" t="s">
        <v>17</v>
      </c>
      <c r="B1960" s="1" t="s">
        <v>5</v>
      </c>
      <c r="C1960" s="14">
        <v>2017</v>
      </c>
      <c r="D1960" s="7" t="s">
        <v>41</v>
      </c>
      <c r="E1960" s="3">
        <v>28803.74</v>
      </c>
      <c r="F1960" s="3">
        <v>52.09</v>
      </c>
      <c r="G1960" s="3">
        <v>329.89</v>
      </c>
      <c r="H1960" s="3">
        <v>38.159999999999997</v>
      </c>
      <c r="I1960" s="3">
        <v>12.37</v>
      </c>
    </row>
    <row r="1961" spans="1:9" ht="26.25" x14ac:dyDescent="0.25">
      <c r="A1961" s="4" t="s">
        <v>17</v>
      </c>
      <c r="B1961" s="1" t="s">
        <v>5</v>
      </c>
      <c r="C1961" s="15">
        <v>2018</v>
      </c>
      <c r="D1961" s="7" t="s">
        <v>41</v>
      </c>
      <c r="E1961" s="5">
        <v>23551.58</v>
      </c>
      <c r="F1961" s="5">
        <v>43.22</v>
      </c>
      <c r="G1961" s="5">
        <v>282.11</v>
      </c>
      <c r="H1961" s="5">
        <v>31.2</v>
      </c>
      <c r="I1961" s="5">
        <v>10.050000000000001</v>
      </c>
    </row>
    <row r="1962" spans="1:9" ht="26.25" x14ac:dyDescent="0.25">
      <c r="A1962" s="2" t="s">
        <v>18</v>
      </c>
      <c r="B1962" s="1" t="s">
        <v>5</v>
      </c>
      <c r="C1962" s="14">
        <v>2012</v>
      </c>
      <c r="D1962" s="7" t="s">
        <v>41</v>
      </c>
      <c r="E1962" s="3">
        <v>0</v>
      </c>
      <c r="F1962" s="3">
        <v>0</v>
      </c>
      <c r="G1962" s="3">
        <v>0</v>
      </c>
      <c r="H1962" s="3">
        <v>0</v>
      </c>
      <c r="I1962" s="3">
        <v>0</v>
      </c>
    </row>
    <row r="1963" spans="1:9" ht="26.25" x14ac:dyDescent="0.25">
      <c r="A1963" s="4" t="s">
        <v>18</v>
      </c>
      <c r="B1963" s="1" t="s">
        <v>5</v>
      </c>
      <c r="C1963" s="15">
        <v>2013</v>
      </c>
      <c r="D1963" s="7" t="s">
        <v>41</v>
      </c>
      <c r="E1963" s="5">
        <v>0</v>
      </c>
      <c r="F1963" s="5">
        <v>0</v>
      </c>
      <c r="G1963" s="5">
        <v>0</v>
      </c>
      <c r="H1963" s="5">
        <v>0</v>
      </c>
      <c r="I1963" s="5">
        <v>0</v>
      </c>
    </row>
    <row r="1964" spans="1:9" ht="26.25" x14ac:dyDescent="0.25">
      <c r="A1964" s="2" t="s">
        <v>18</v>
      </c>
      <c r="B1964" s="1" t="s">
        <v>5</v>
      </c>
      <c r="C1964" s="14">
        <v>2014</v>
      </c>
      <c r="D1964" s="7" t="s">
        <v>41</v>
      </c>
      <c r="E1964" s="3">
        <v>0</v>
      </c>
      <c r="F1964" s="3">
        <v>0</v>
      </c>
      <c r="G1964" s="3">
        <v>0</v>
      </c>
      <c r="H1964" s="3">
        <v>0</v>
      </c>
      <c r="I1964" s="3">
        <v>0</v>
      </c>
    </row>
    <row r="1965" spans="1:9" ht="26.25" x14ac:dyDescent="0.25">
      <c r="A1965" s="4" t="s">
        <v>18</v>
      </c>
      <c r="B1965" s="1" t="s">
        <v>5</v>
      </c>
      <c r="C1965" s="15">
        <v>2015</v>
      </c>
      <c r="D1965" s="7" t="s">
        <v>41</v>
      </c>
      <c r="E1965" s="5">
        <v>0</v>
      </c>
      <c r="F1965" s="5">
        <v>0</v>
      </c>
      <c r="G1965" s="5">
        <v>0</v>
      </c>
      <c r="H1965" s="5">
        <v>0</v>
      </c>
      <c r="I1965" s="5">
        <v>0</v>
      </c>
    </row>
    <row r="1966" spans="1:9" ht="26.25" x14ac:dyDescent="0.25">
      <c r="A1966" s="2" t="s">
        <v>18</v>
      </c>
      <c r="B1966" s="1" t="s">
        <v>5</v>
      </c>
      <c r="C1966" s="14">
        <v>2016</v>
      </c>
      <c r="D1966" s="7" t="s">
        <v>41</v>
      </c>
      <c r="E1966" s="3">
        <v>0</v>
      </c>
      <c r="F1966" s="3">
        <v>0</v>
      </c>
      <c r="G1966" s="3">
        <v>0</v>
      </c>
      <c r="H1966" s="3">
        <v>0</v>
      </c>
      <c r="I1966" s="3">
        <v>0</v>
      </c>
    </row>
    <row r="1967" spans="1:9" ht="26.25" x14ac:dyDescent="0.25">
      <c r="A1967" s="4" t="s">
        <v>18</v>
      </c>
      <c r="B1967" s="1" t="s">
        <v>5</v>
      </c>
      <c r="C1967" s="15">
        <v>2017</v>
      </c>
      <c r="D1967" s="7" t="s">
        <v>41</v>
      </c>
      <c r="E1967" s="5">
        <v>0</v>
      </c>
      <c r="F1967" s="5">
        <v>0</v>
      </c>
      <c r="G1967" s="5">
        <v>0</v>
      </c>
      <c r="H1967" s="5">
        <v>0</v>
      </c>
      <c r="I1967" s="5">
        <v>0</v>
      </c>
    </row>
    <row r="1968" spans="1:9" ht="26.25" x14ac:dyDescent="0.25">
      <c r="A1968" s="2" t="s">
        <v>18</v>
      </c>
      <c r="B1968" s="1" t="s">
        <v>5</v>
      </c>
      <c r="C1968" s="14">
        <v>2018</v>
      </c>
      <c r="D1968" s="7" t="s">
        <v>41</v>
      </c>
      <c r="E1968" s="3">
        <v>0</v>
      </c>
      <c r="F1968" s="3">
        <v>0</v>
      </c>
      <c r="G1968" s="3">
        <v>0</v>
      </c>
      <c r="H1968" s="3">
        <v>0</v>
      </c>
      <c r="I1968" s="3">
        <v>0</v>
      </c>
    </row>
    <row r="1969" spans="1:9" ht="26.25" x14ac:dyDescent="0.25">
      <c r="A1969" s="4" t="s">
        <v>19</v>
      </c>
      <c r="B1969" s="1" t="s">
        <v>5</v>
      </c>
      <c r="C1969" s="15">
        <v>2012</v>
      </c>
      <c r="D1969" s="7" t="s">
        <v>41</v>
      </c>
      <c r="E1969" s="5">
        <v>19129.599999999999</v>
      </c>
      <c r="F1969" s="5">
        <v>44.25</v>
      </c>
      <c r="G1969" s="5">
        <v>464.88</v>
      </c>
      <c r="H1969" s="5">
        <v>72.33</v>
      </c>
      <c r="I1969" s="5">
        <v>44.03</v>
      </c>
    </row>
    <row r="1970" spans="1:9" ht="26.25" x14ac:dyDescent="0.25">
      <c r="A1970" s="2" t="s">
        <v>19</v>
      </c>
      <c r="B1970" s="1" t="s">
        <v>5</v>
      </c>
      <c r="C1970" s="14">
        <v>2013</v>
      </c>
      <c r="D1970" s="7" t="s">
        <v>41</v>
      </c>
      <c r="E1970" s="3">
        <v>13811.84</v>
      </c>
      <c r="F1970" s="3">
        <v>31.95</v>
      </c>
      <c r="G1970" s="3">
        <v>335.02</v>
      </c>
      <c r="H1970" s="3">
        <v>52.07</v>
      </c>
      <c r="I1970" s="3">
        <v>31.67</v>
      </c>
    </row>
    <row r="1971" spans="1:9" ht="26.25" x14ac:dyDescent="0.25">
      <c r="A1971" s="4" t="s">
        <v>19</v>
      </c>
      <c r="B1971" s="1" t="s">
        <v>5</v>
      </c>
      <c r="C1971" s="15">
        <v>2014</v>
      </c>
      <c r="D1971" s="7" t="s">
        <v>41</v>
      </c>
      <c r="E1971" s="5">
        <v>20939.759999999998</v>
      </c>
      <c r="F1971" s="5">
        <v>48.5</v>
      </c>
      <c r="G1971" s="5">
        <v>479.75</v>
      </c>
      <c r="H1971" s="5">
        <v>72.099999999999994</v>
      </c>
      <c r="I1971" s="5">
        <v>42.65</v>
      </c>
    </row>
    <row r="1972" spans="1:9" ht="26.25" x14ac:dyDescent="0.25">
      <c r="A1972" s="2" t="s">
        <v>19</v>
      </c>
      <c r="B1972" s="1" t="s">
        <v>5</v>
      </c>
      <c r="C1972" s="14">
        <v>2015</v>
      </c>
      <c r="D1972" s="7" t="s">
        <v>41</v>
      </c>
      <c r="E1972" s="3">
        <v>14355.65</v>
      </c>
      <c r="F1972" s="3">
        <v>32.97</v>
      </c>
      <c r="G1972" s="3">
        <v>309.95</v>
      </c>
      <c r="H1972" s="3">
        <v>45.72</v>
      </c>
      <c r="I1972" s="3">
        <v>26.2</v>
      </c>
    </row>
    <row r="1973" spans="1:9" ht="26.25" x14ac:dyDescent="0.25">
      <c r="A1973" s="4" t="s">
        <v>19</v>
      </c>
      <c r="B1973" s="1" t="s">
        <v>5</v>
      </c>
      <c r="C1973" s="15">
        <v>2016</v>
      </c>
      <c r="D1973" s="7" t="s">
        <v>41</v>
      </c>
      <c r="E1973" s="5">
        <v>5781.82</v>
      </c>
      <c r="F1973" s="5">
        <v>11.86</v>
      </c>
      <c r="G1973" s="5">
        <v>109.18</v>
      </c>
      <c r="H1973" s="5">
        <v>18.71</v>
      </c>
      <c r="I1973" s="5">
        <v>10.15</v>
      </c>
    </row>
    <row r="1974" spans="1:9" ht="26.25" x14ac:dyDescent="0.25">
      <c r="A1974" s="2" t="s">
        <v>19</v>
      </c>
      <c r="B1974" s="1" t="s">
        <v>5</v>
      </c>
      <c r="C1974" s="14">
        <v>2017</v>
      </c>
      <c r="D1974" s="7" t="s">
        <v>41</v>
      </c>
      <c r="E1974" s="3">
        <v>4895.72</v>
      </c>
      <c r="F1974" s="3">
        <v>11.32</v>
      </c>
      <c r="G1974" s="3">
        <v>120.01</v>
      </c>
      <c r="H1974" s="3">
        <v>18.760000000000002</v>
      </c>
      <c r="I1974" s="3">
        <v>11.47</v>
      </c>
    </row>
    <row r="1975" spans="1:9" ht="26.25" x14ac:dyDescent="0.25">
      <c r="A1975" s="4" t="s">
        <v>19</v>
      </c>
      <c r="B1975" s="1" t="s">
        <v>5</v>
      </c>
      <c r="C1975" s="15">
        <v>2018</v>
      </c>
      <c r="D1975" s="7" t="s">
        <v>41</v>
      </c>
      <c r="E1975" s="5">
        <v>2877.66</v>
      </c>
      <c r="F1975" s="5">
        <v>6.66</v>
      </c>
      <c r="G1975" s="5">
        <v>70.44</v>
      </c>
      <c r="H1975" s="5">
        <v>11.01</v>
      </c>
      <c r="I1975" s="5">
        <v>6.72</v>
      </c>
    </row>
    <row r="1976" spans="1:9" ht="26.25" x14ac:dyDescent="0.25">
      <c r="A1976" s="2" t="s">
        <v>20</v>
      </c>
      <c r="B1976" s="1" t="s">
        <v>5</v>
      </c>
      <c r="C1976" s="14">
        <v>2012</v>
      </c>
      <c r="D1976" s="7" t="s">
        <v>41</v>
      </c>
      <c r="E1976" s="3">
        <v>31179.11</v>
      </c>
      <c r="F1976" s="3">
        <v>72.16</v>
      </c>
      <c r="G1976" s="3">
        <v>742.39</v>
      </c>
      <c r="H1976" s="3">
        <v>114.17</v>
      </c>
      <c r="I1976" s="3">
        <v>68.849999999999994</v>
      </c>
    </row>
    <row r="1977" spans="1:9" ht="26.25" x14ac:dyDescent="0.25">
      <c r="A1977" s="4" t="s">
        <v>20</v>
      </c>
      <c r="B1977" s="1" t="s">
        <v>5</v>
      </c>
      <c r="C1977" s="15">
        <v>2013</v>
      </c>
      <c r="D1977" s="7" t="s">
        <v>41</v>
      </c>
      <c r="E1977" s="5">
        <v>16161.96</v>
      </c>
      <c r="F1977" s="5">
        <v>37.4</v>
      </c>
      <c r="G1977" s="5">
        <v>384.88</v>
      </c>
      <c r="H1977" s="5">
        <v>59.2</v>
      </c>
      <c r="I1977" s="5">
        <v>35.700000000000003</v>
      </c>
    </row>
    <row r="1978" spans="1:9" ht="26.25" x14ac:dyDescent="0.25">
      <c r="A1978" s="2" t="s">
        <v>20</v>
      </c>
      <c r="B1978" s="1" t="s">
        <v>5</v>
      </c>
      <c r="C1978" s="14">
        <v>2014</v>
      </c>
      <c r="D1978" s="7" t="s">
        <v>41</v>
      </c>
      <c r="E1978" s="3">
        <v>6481.71</v>
      </c>
      <c r="F1978" s="3">
        <v>15</v>
      </c>
      <c r="G1978" s="3">
        <v>152.72999999999999</v>
      </c>
      <c r="H1978" s="3">
        <v>23.34</v>
      </c>
      <c r="I1978" s="3">
        <v>14.01</v>
      </c>
    </row>
    <row r="1979" spans="1:9" ht="26.25" x14ac:dyDescent="0.25">
      <c r="A1979" s="4" t="s">
        <v>20</v>
      </c>
      <c r="B1979" s="1" t="s">
        <v>5</v>
      </c>
      <c r="C1979" s="15">
        <v>2015</v>
      </c>
      <c r="D1979" s="7" t="s">
        <v>41</v>
      </c>
      <c r="E1979" s="5">
        <v>2433.73</v>
      </c>
      <c r="F1979" s="5">
        <v>5.64</v>
      </c>
      <c r="G1979" s="5">
        <v>54.65</v>
      </c>
      <c r="H1979" s="5">
        <v>8.11</v>
      </c>
      <c r="I1979" s="5">
        <v>4.75</v>
      </c>
    </row>
    <row r="1980" spans="1:9" ht="26.25" x14ac:dyDescent="0.25">
      <c r="A1980" s="2" t="s">
        <v>20</v>
      </c>
      <c r="B1980" s="1" t="s">
        <v>5</v>
      </c>
      <c r="C1980" s="14">
        <v>2016</v>
      </c>
      <c r="D1980" s="7" t="s">
        <v>41</v>
      </c>
      <c r="E1980" s="3">
        <v>6480.16</v>
      </c>
      <c r="F1980" s="3">
        <v>14.69</v>
      </c>
      <c r="G1980" s="3">
        <v>148.84</v>
      </c>
      <c r="H1980" s="3">
        <v>23.3</v>
      </c>
      <c r="I1980" s="3">
        <v>13.84</v>
      </c>
    </row>
    <row r="1981" spans="1:9" ht="26.25" x14ac:dyDescent="0.25">
      <c r="A1981" s="4" t="s">
        <v>20</v>
      </c>
      <c r="B1981" s="1" t="s">
        <v>5</v>
      </c>
      <c r="C1981" s="15">
        <v>2017</v>
      </c>
      <c r="D1981" s="7" t="s">
        <v>41</v>
      </c>
      <c r="E1981" s="5">
        <v>2130.16</v>
      </c>
      <c r="F1981" s="5">
        <v>4.8899999999999997</v>
      </c>
      <c r="G1981" s="5">
        <v>50.05</v>
      </c>
      <c r="H1981" s="5">
        <v>7.75</v>
      </c>
      <c r="I1981" s="5">
        <v>4.6500000000000004</v>
      </c>
    </row>
    <row r="1982" spans="1:9" ht="26.25" x14ac:dyDescent="0.25">
      <c r="A1982" s="2" t="s">
        <v>20</v>
      </c>
      <c r="B1982" s="1" t="s">
        <v>5</v>
      </c>
      <c r="C1982" s="14">
        <v>2018</v>
      </c>
      <c r="D1982" s="7" t="s">
        <v>41</v>
      </c>
      <c r="E1982" s="3">
        <v>3249.84</v>
      </c>
      <c r="F1982" s="3">
        <v>7.27</v>
      </c>
      <c r="G1982" s="3">
        <v>71.33</v>
      </c>
      <c r="H1982" s="3">
        <v>11.16</v>
      </c>
      <c r="I1982" s="3">
        <v>6.48</v>
      </c>
    </row>
    <row r="1983" spans="1:9" ht="26.25" x14ac:dyDescent="0.25">
      <c r="A1983" s="4" t="s">
        <v>21</v>
      </c>
      <c r="B1983" s="1" t="s">
        <v>5</v>
      </c>
      <c r="C1983" s="15">
        <v>2012</v>
      </c>
      <c r="D1983" s="7" t="s">
        <v>41</v>
      </c>
      <c r="E1983" s="5">
        <v>0</v>
      </c>
      <c r="F1983" s="5">
        <v>0</v>
      </c>
      <c r="G1983" s="5">
        <v>0</v>
      </c>
      <c r="H1983" s="5">
        <v>0</v>
      </c>
      <c r="I1983" s="5">
        <v>0</v>
      </c>
    </row>
    <row r="1984" spans="1:9" ht="26.25" x14ac:dyDescent="0.25">
      <c r="A1984" s="2" t="s">
        <v>21</v>
      </c>
      <c r="B1984" s="1" t="s">
        <v>5</v>
      </c>
      <c r="C1984" s="14">
        <v>2013</v>
      </c>
      <c r="D1984" s="7" t="s">
        <v>41</v>
      </c>
      <c r="E1984" s="3">
        <v>0</v>
      </c>
      <c r="F1984" s="3">
        <v>0</v>
      </c>
      <c r="G1984" s="3">
        <v>0</v>
      </c>
      <c r="H1984" s="3">
        <v>0</v>
      </c>
      <c r="I1984" s="3">
        <v>0</v>
      </c>
    </row>
    <row r="1985" spans="1:9" ht="26.25" x14ac:dyDescent="0.25">
      <c r="A1985" s="4" t="s">
        <v>21</v>
      </c>
      <c r="B1985" s="1" t="s">
        <v>5</v>
      </c>
      <c r="C1985" s="15">
        <v>2014</v>
      </c>
      <c r="D1985" s="7" t="s">
        <v>41</v>
      </c>
      <c r="E1985" s="5">
        <v>0</v>
      </c>
      <c r="F1985" s="5">
        <v>0</v>
      </c>
      <c r="G1985" s="5">
        <v>0</v>
      </c>
      <c r="H1985" s="5">
        <v>0</v>
      </c>
      <c r="I1985" s="5">
        <v>0</v>
      </c>
    </row>
    <row r="1986" spans="1:9" ht="26.25" x14ac:dyDescent="0.25">
      <c r="A1986" s="2" t="s">
        <v>21</v>
      </c>
      <c r="B1986" s="1" t="s">
        <v>5</v>
      </c>
      <c r="C1986" s="14">
        <v>2015</v>
      </c>
      <c r="D1986" s="7" t="s">
        <v>41</v>
      </c>
      <c r="E1986" s="3">
        <v>0</v>
      </c>
      <c r="F1986" s="3">
        <v>0</v>
      </c>
      <c r="G1986" s="3">
        <v>0</v>
      </c>
      <c r="H1986" s="3">
        <v>0</v>
      </c>
      <c r="I1986" s="3">
        <v>0</v>
      </c>
    </row>
    <row r="1987" spans="1:9" ht="26.25" x14ac:dyDescent="0.25">
      <c r="A1987" s="4" t="s">
        <v>21</v>
      </c>
      <c r="B1987" s="1" t="s">
        <v>5</v>
      </c>
      <c r="C1987" s="15">
        <v>2016</v>
      </c>
      <c r="D1987" s="7" t="s">
        <v>41</v>
      </c>
      <c r="E1987" s="5">
        <v>0</v>
      </c>
      <c r="F1987" s="5">
        <v>0</v>
      </c>
      <c r="G1987" s="5">
        <v>0</v>
      </c>
      <c r="H1987" s="5">
        <v>0</v>
      </c>
      <c r="I1987" s="5">
        <v>0</v>
      </c>
    </row>
    <row r="1988" spans="1:9" ht="26.25" x14ac:dyDescent="0.25">
      <c r="A1988" s="2" t="s">
        <v>21</v>
      </c>
      <c r="B1988" s="1" t="s">
        <v>5</v>
      </c>
      <c r="C1988" s="14">
        <v>2017</v>
      </c>
      <c r="D1988" s="7" t="s">
        <v>41</v>
      </c>
      <c r="E1988" s="3">
        <v>0</v>
      </c>
      <c r="F1988" s="3">
        <v>0</v>
      </c>
      <c r="G1988" s="3">
        <v>0</v>
      </c>
      <c r="H1988" s="3">
        <v>0</v>
      </c>
      <c r="I1988" s="3">
        <v>0</v>
      </c>
    </row>
    <row r="1989" spans="1:9" ht="26.25" x14ac:dyDescent="0.25">
      <c r="A1989" s="4" t="s">
        <v>21</v>
      </c>
      <c r="B1989" s="1" t="s">
        <v>5</v>
      </c>
      <c r="C1989" s="15">
        <v>2018</v>
      </c>
      <c r="D1989" s="7" t="s">
        <v>41</v>
      </c>
      <c r="E1989" s="5">
        <v>0</v>
      </c>
      <c r="F1989" s="5">
        <v>0</v>
      </c>
      <c r="G1989" s="5">
        <v>0</v>
      </c>
      <c r="H1989" s="5">
        <v>0</v>
      </c>
      <c r="I1989" s="5">
        <v>0</v>
      </c>
    </row>
    <row r="1990" spans="1:9" x14ac:dyDescent="0.25">
      <c r="A1990" s="2" t="s">
        <v>22</v>
      </c>
      <c r="B1990" s="1" t="s">
        <v>5</v>
      </c>
      <c r="C1990" s="14">
        <v>2012</v>
      </c>
      <c r="D1990" s="7" t="s">
        <v>41</v>
      </c>
      <c r="E1990" s="3">
        <v>15527.81</v>
      </c>
      <c r="F1990" s="3">
        <v>36.01</v>
      </c>
      <c r="G1990" s="3">
        <v>334.7</v>
      </c>
      <c r="H1990" s="3">
        <v>48.35</v>
      </c>
      <c r="I1990" s="3">
        <v>27.62</v>
      </c>
    </row>
    <row r="1991" spans="1:9" x14ac:dyDescent="0.25">
      <c r="A1991" s="4" t="s">
        <v>22</v>
      </c>
      <c r="B1991" s="1" t="s">
        <v>5</v>
      </c>
      <c r="C1991" s="15">
        <v>2013</v>
      </c>
      <c r="D1991" s="7" t="s">
        <v>41</v>
      </c>
      <c r="E1991" s="5">
        <v>20597.61</v>
      </c>
      <c r="F1991" s="5">
        <v>47.76</v>
      </c>
      <c r="G1991" s="5">
        <v>445.52</v>
      </c>
      <c r="H1991" s="5">
        <v>64.510000000000005</v>
      </c>
      <c r="I1991" s="5">
        <v>36.93</v>
      </c>
    </row>
    <row r="1992" spans="1:9" x14ac:dyDescent="0.25">
      <c r="A1992" s="2" t="s">
        <v>22</v>
      </c>
      <c r="B1992" s="1" t="s">
        <v>5</v>
      </c>
      <c r="C1992" s="14">
        <v>2014</v>
      </c>
      <c r="D1992" s="7" t="s">
        <v>41</v>
      </c>
      <c r="E1992" s="3">
        <v>20720.95</v>
      </c>
      <c r="F1992" s="3">
        <v>48.04</v>
      </c>
      <c r="G1992" s="3">
        <v>453.39</v>
      </c>
      <c r="H1992" s="3">
        <v>66.16</v>
      </c>
      <c r="I1992" s="3">
        <v>38.15</v>
      </c>
    </row>
    <row r="1993" spans="1:9" x14ac:dyDescent="0.25">
      <c r="A1993" s="4" t="s">
        <v>22</v>
      </c>
      <c r="B1993" s="1" t="s">
        <v>5</v>
      </c>
      <c r="C1993" s="15">
        <v>2015</v>
      </c>
      <c r="D1993" s="7" t="s">
        <v>41</v>
      </c>
      <c r="E1993" s="5">
        <v>20917.43</v>
      </c>
      <c r="F1993" s="5">
        <v>48.5</v>
      </c>
      <c r="G1993" s="5">
        <v>453.61</v>
      </c>
      <c r="H1993" s="5">
        <v>65.790000000000006</v>
      </c>
      <c r="I1993" s="5">
        <v>37.729999999999997</v>
      </c>
    </row>
    <row r="1994" spans="1:9" x14ac:dyDescent="0.25">
      <c r="A1994" s="2" t="s">
        <v>22</v>
      </c>
      <c r="B1994" s="1" t="s">
        <v>5</v>
      </c>
      <c r="C1994" s="14">
        <v>2016</v>
      </c>
      <c r="D1994" s="7" t="s">
        <v>41</v>
      </c>
      <c r="E1994" s="3">
        <v>20993.86</v>
      </c>
      <c r="F1994" s="3">
        <v>46.48</v>
      </c>
      <c r="G1994" s="3">
        <v>435.98</v>
      </c>
      <c r="H1994" s="3">
        <v>67.680000000000007</v>
      </c>
      <c r="I1994" s="3">
        <v>38.17</v>
      </c>
    </row>
    <row r="1995" spans="1:9" x14ac:dyDescent="0.25">
      <c r="A1995" s="4" t="s">
        <v>22</v>
      </c>
      <c r="B1995" s="1" t="s">
        <v>5</v>
      </c>
      <c r="C1995" s="15">
        <v>2017</v>
      </c>
      <c r="D1995" s="7" t="s">
        <v>41</v>
      </c>
      <c r="E1995" s="5">
        <v>21168.89</v>
      </c>
      <c r="F1995" s="5">
        <v>46.78</v>
      </c>
      <c r="G1995" s="5">
        <v>438.62</v>
      </c>
      <c r="H1995" s="5">
        <v>68.239999999999995</v>
      </c>
      <c r="I1995" s="5">
        <v>38.450000000000003</v>
      </c>
    </row>
    <row r="1996" spans="1:9" x14ac:dyDescent="0.25">
      <c r="A1996" s="2" t="s">
        <v>22</v>
      </c>
      <c r="B1996" s="1" t="s">
        <v>5</v>
      </c>
      <c r="C1996" s="14">
        <v>2018</v>
      </c>
      <c r="D1996" s="7" t="s">
        <v>41</v>
      </c>
      <c r="E1996" s="3">
        <v>29750.68</v>
      </c>
      <c r="F1996" s="3">
        <v>65.37</v>
      </c>
      <c r="G1996" s="3">
        <v>612.33000000000004</v>
      </c>
      <c r="H1996" s="3">
        <v>96</v>
      </c>
      <c r="I1996" s="3">
        <v>53.94</v>
      </c>
    </row>
    <row r="1997" spans="1:9" ht="26.25" x14ac:dyDescent="0.25">
      <c r="A1997" s="2" t="s">
        <v>8</v>
      </c>
      <c r="B1997" s="1" t="s">
        <v>6</v>
      </c>
      <c r="C1997" s="14">
        <v>2012</v>
      </c>
      <c r="D1997" s="7" t="s">
        <v>41</v>
      </c>
      <c r="E1997" s="3">
        <v>0</v>
      </c>
      <c r="F1997" s="3">
        <v>0</v>
      </c>
      <c r="G1997" s="3">
        <v>0</v>
      </c>
      <c r="H1997" s="3">
        <v>0</v>
      </c>
      <c r="I1997" s="3">
        <v>0</v>
      </c>
    </row>
    <row r="1998" spans="1:9" ht="26.25" x14ac:dyDescent="0.25">
      <c r="A1998" s="4" t="s">
        <v>8</v>
      </c>
      <c r="B1998" s="1" t="s">
        <v>6</v>
      </c>
      <c r="C1998" s="15">
        <v>2013</v>
      </c>
      <c r="D1998" s="7" t="s">
        <v>41</v>
      </c>
      <c r="E1998" s="5">
        <v>0</v>
      </c>
      <c r="F1998" s="5">
        <v>0</v>
      </c>
      <c r="G1998" s="5">
        <v>0</v>
      </c>
      <c r="H1998" s="5">
        <v>0</v>
      </c>
      <c r="I1998" s="5">
        <v>0</v>
      </c>
    </row>
    <row r="1999" spans="1:9" ht="26.25" x14ac:dyDescent="0.25">
      <c r="A1999" s="2" t="s">
        <v>8</v>
      </c>
      <c r="B1999" s="1" t="s">
        <v>6</v>
      </c>
      <c r="C1999" s="14">
        <v>2014</v>
      </c>
      <c r="D1999" s="7" t="s">
        <v>41</v>
      </c>
      <c r="E1999" s="3">
        <v>0</v>
      </c>
      <c r="F1999" s="3">
        <v>0</v>
      </c>
      <c r="G1999" s="3">
        <v>0</v>
      </c>
      <c r="H1999" s="3">
        <v>0</v>
      </c>
      <c r="I1999" s="3">
        <v>0</v>
      </c>
    </row>
    <row r="2000" spans="1:9" ht="26.25" x14ac:dyDescent="0.25">
      <c r="A2000" s="4" t="s">
        <v>8</v>
      </c>
      <c r="B2000" s="1" t="s">
        <v>6</v>
      </c>
      <c r="C2000" s="15">
        <v>2015</v>
      </c>
      <c r="D2000" s="7" t="s">
        <v>41</v>
      </c>
      <c r="E2000" s="5">
        <v>0</v>
      </c>
      <c r="F2000" s="5">
        <v>0</v>
      </c>
      <c r="G2000" s="5">
        <v>0</v>
      </c>
      <c r="H2000" s="5">
        <v>0</v>
      </c>
      <c r="I2000" s="5">
        <v>0</v>
      </c>
    </row>
    <row r="2001" spans="1:9" ht="26.25" x14ac:dyDescent="0.25">
      <c r="A2001" s="2" t="s">
        <v>8</v>
      </c>
      <c r="B2001" s="1" t="s">
        <v>6</v>
      </c>
      <c r="C2001" s="14">
        <v>2016</v>
      </c>
      <c r="D2001" s="7" t="s">
        <v>41</v>
      </c>
      <c r="E2001" s="3">
        <v>0</v>
      </c>
      <c r="F2001" s="3">
        <v>0</v>
      </c>
      <c r="G2001" s="3">
        <v>0</v>
      </c>
      <c r="H2001" s="3">
        <v>0</v>
      </c>
      <c r="I2001" s="3">
        <v>0</v>
      </c>
    </row>
    <row r="2002" spans="1:9" ht="26.25" x14ac:dyDescent="0.25">
      <c r="A2002" s="4" t="s">
        <v>8</v>
      </c>
      <c r="B2002" s="1" t="s">
        <v>6</v>
      </c>
      <c r="C2002" s="15">
        <v>2017</v>
      </c>
      <c r="D2002" s="7" t="s">
        <v>41</v>
      </c>
      <c r="E2002" s="5">
        <v>0</v>
      </c>
      <c r="F2002" s="5">
        <v>0</v>
      </c>
      <c r="G2002" s="5">
        <v>0</v>
      </c>
      <c r="H2002" s="5">
        <v>0</v>
      </c>
      <c r="I2002" s="5">
        <v>0</v>
      </c>
    </row>
    <row r="2003" spans="1:9" ht="26.25" x14ac:dyDescent="0.25">
      <c r="A2003" s="2" t="s">
        <v>8</v>
      </c>
      <c r="B2003" s="1" t="s">
        <v>6</v>
      </c>
      <c r="C2003" s="14">
        <v>2018</v>
      </c>
      <c r="D2003" s="7" t="s">
        <v>41</v>
      </c>
      <c r="E2003" s="3">
        <v>0</v>
      </c>
      <c r="F2003" s="3">
        <v>0</v>
      </c>
      <c r="G2003" s="3">
        <v>0</v>
      </c>
      <c r="H2003" s="3">
        <v>0</v>
      </c>
      <c r="I2003" s="3">
        <v>0</v>
      </c>
    </row>
    <row r="2004" spans="1:9" x14ac:dyDescent="0.25">
      <c r="A2004" s="4" t="s">
        <v>9</v>
      </c>
      <c r="B2004" s="1" t="s">
        <v>6</v>
      </c>
      <c r="C2004" s="15">
        <v>2012</v>
      </c>
      <c r="D2004" s="7" t="s">
        <v>41</v>
      </c>
      <c r="E2004" s="5">
        <v>8220.7800000000007</v>
      </c>
      <c r="F2004" s="5">
        <v>19.11</v>
      </c>
      <c r="G2004" s="5">
        <v>165.71</v>
      </c>
      <c r="H2004" s="5">
        <v>28.36</v>
      </c>
      <c r="I2004" s="5">
        <v>10.19</v>
      </c>
    </row>
    <row r="2005" spans="1:9" x14ac:dyDescent="0.25">
      <c r="A2005" s="2" t="s">
        <v>9</v>
      </c>
      <c r="B2005" s="1" t="s">
        <v>6</v>
      </c>
      <c r="C2005" s="14">
        <v>2013</v>
      </c>
      <c r="D2005" s="7" t="s">
        <v>41</v>
      </c>
      <c r="E2005" s="3">
        <v>3008.29</v>
      </c>
      <c r="F2005" s="3">
        <v>7</v>
      </c>
      <c r="G2005" s="3">
        <v>58.03</v>
      </c>
      <c r="H2005" s="3">
        <v>8.77</v>
      </c>
      <c r="I2005" s="3">
        <v>3.08</v>
      </c>
    </row>
    <row r="2006" spans="1:9" x14ac:dyDescent="0.25">
      <c r="A2006" s="4" t="s">
        <v>9</v>
      </c>
      <c r="B2006" s="1" t="s">
        <v>6</v>
      </c>
      <c r="C2006" s="15">
        <v>2014</v>
      </c>
      <c r="D2006" s="7" t="s">
        <v>41</v>
      </c>
      <c r="E2006" s="5">
        <v>1328.69</v>
      </c>
      <c r="F2006" s="5">
        <v>3.08</v>
      </c>
      <c r="G2006" s="5">
        <v>29.53</v>
      </c>
      <c r="H2006" s="5">
        <v>6.28</v>
      </c>
      <c r="I2006" s="5">
        <v>2.34</v>
      </c>
    </row>
    <row r="2007" spans="1:9" x14ac:dyDescent="0.25">
      <c r="A2007" s="2" t="s">
        <v>9</v>
      </c>
      <c r="B2007" s="1" t="s">
        <v>6</v>
      </c>
      <c r="C2007" s="14">
        <v>2015</v>
      </c>
      <c r="D2007" s="7" t="s">
        <v>41</v>
      </c>
      <c r="E2007" s="3">
        <v>2966.3</v>
      </c>
      <c r="F2007" s="3">
        <v>6.88</v>
      </c>
      <c r="G2007" s="3">
        <v>67.58</v>
      </c>
      <c r="H2007" s="3">
        <v>15.05</v>
      </c>
      <c r="I2007" s="3">
        <v>5.63</v>
      </c>
    </row>
    <row r="2008" spans="1:9" x14ac:dyDescent="0.25">
      <c r="A2008" s="4" t="s">
        <v>9</v>
      </c>
      <c r="B2008" s="1" t="s">
        <v>6</v>
      </c>
      <c r="C2008" s="15">
        <v>2016</v>
      </c>
      <c r="D2008" s="7" t="s">
        <v>41</v>
      </c>
      <c r="E2008" s="5">
        <v>1342.89</v>
      </c>
      <c r="F2008" s="5">
        <v>3.01</v>
      </c>
      <c r="G2008" s="5">
        <v>26.79</v>
      </c>
      <c r="H2008" s="5">
        <v>5.27</v>
      </c>
      <c r="I2008" s="5">
        <v>1.87</v>
      </c>
    </row>
    <row r="2009" spans="1:9" x14ac:dyDescent="0.25">
      <c r="A2009" s="2" t="s">
        <v>9</v>
      </c>
      <c r="B2009" s="1" t="s">
        <v>6</v>
      </c>
      <c r="C2009" s="14">
        <v>2017</v>
      </c>
      <c r="D2009" s="7" t="s">
        <v>41</v>
      </c>
      <c r="E2009" s="3">
        <v>0</v>
      </c>
      <c r="F2009" s="3">
        <v>0</v>
      </c>
      <c r="G2009" s="3">
        <v>0</v>
      </c>
      <c r="H2009" s="3">
        <v>0</v>
      </c>
      <c r="I2009" s="3">
        <v>0</v>
      </c>
    </row>
    <row r="2010" spans="1:9" x14ac:dyDescent="0.25">
      <c r="A2010" s="4" t="s">
        <v>9</v>
      </c>
      <c r="B2010" s="1" t="s">
        <v>6</v>
      </c>
      <c r="C2010" s="15">
        <v>2018</v>
      </c>
      <c r="D2010" s="7" t="s">
        <v>41</v>
      </c>
      <c r="E2010" s="5">
        <v>3599.91</v>
      </c>
      <c r="F2010" s="5">
        <v>8.17</v>
      </c>
      <c r="G2010" s="5">
        <v>75.89</v>
      </c>
      <c r="H2010" s="5">
        <v>15.81</v>
      </c>
      <c r="I2010" s="5">
        <v>5.76</v>
      </c>
    </row>
    <row r="2011" spans="1:9" x14ac:dyDescent="0.25">
      <c r="A2011" s="2" t="s">
        <v>10</v>
      </c>
      <c r="B2011" s="1" t="s">
        <v>6</v>
      </c>
      <c r="C2011" s="14">
        <v>2012</v>
      </c>
      <c r="D2011" s="7" t="s">
        <v>41</v>
      </c>
      <c r="E2011" s="3">
        <v>9830.1200000000008</v>
      </c>
      <c r="F2011" s="3">
        <v>22.74</v>
      </c>
      <c r="G2011" s="3">
        <v>238.56</v>
      </c>
      <c r="H2011" s="3">
        <v>58.89</v>
      </c>
      <c r="I2011" s="3">
        <v>22.31</v>
      </c>
    </row>
    <row r="2012" spans="1:9" x14ac:dyDescent="0.25">
      <c r="A2012" s="4" t="s">
        <v>10</v>
      </c>
      <c r="B2012" s="1" t="s">
        <v>6</v>
      </c>
      <c r="C2012" s="15">
        <v>2013</v>
      </c>
      <c r="D2012" s="7" t="s">
        <v>41</v>
      </c>
      <c r="E2012" s="5">
        <v>13970.03</v>
      </c>
      <c r="F2012" s="5">
        <v>32.33</v>
      </c>
      <c r="G2012" s="5">
        <v>337.48</v>
      </c>
      <c r="H2012" s="5">
        <v>82.74</v>
      </c>
      <c r="I2012" s="5">
        <v>31.32</v>
      </c>
    </row>
    <row r="2013" spans="1:9" x14ac:dyDescent="0.25">
      <c r="A2013" s="2" t="s">
        <v>10</v>
      </c>
      <c r="B2013" s="1" t="s">
        <v>6</v>
      </c>
      <c r="C2013" s="14">
        <v>2014</v>
      </c>
      <c r="D2013" s="7" t="s">
        <v>41</v>
      </c>
      <c r="E2013" s="3">
        <v>16171.41</v>
      </c>
      <c r="F2013" s="3">
        <v>37.42</v>
      </c>
      <c r="G2013" s="3">
        <v>391.06</v>
      </c>
      <c r="H2013" s="3">
        <v>96.02</v>
      </c>
      <c r="I2013" s="3">
        <v>36.36</v>
      </c>
    </row>
    <row r="2014" spans="1:9" x14ac:dyDescent="0.25">
      <c r="A2014" s="4" t="s">
        <v>10</v>
      </c>
      <c r="B2014" s="1" t="s">
        <v>6</v>
      </c>
      <c r="C2014" s="15">
        <v>2015</v>
      </c>
      <c r="D2014" s="7" t="s">
        <v>41</v>
      </c>
      <c r="E2014" s="5">
        <v>11696.21</v>
      </c>
      <c r="F2014" s="5">
        <v>27.07</v>
      </c>
      <c r="G2014" s="5">
        <v>281.8</v>
      </c>
      <c r="H2014" s="5">
        <v>68.8</v>
      </c>
      <c r="I2014" s="5">
        <v>26.04</v>
      </c>
    </row>
    <row r="2015" spans="1:9" x14ac:dyDescent="0.25">
      <c r="A2015" s="2" t="s">
        <v>10</v>
      </c>
      <c r="B2015" s="1" t="s">
        <v>6</v>
      </c>
      <c r="C2015" s="14">
        <v>2016</v>
      </c>
      <c r="D2015" s="7" t="s">
        <v>41</v>
      </c>
      <c r="E2015" s="3">
        <v>19257.78</v>
      </c>
      <c r="F2015" s="3">
        <v>44.56</v>
      </c>
      <c r="G2015" s="3">
        <v>467.03</v>
      </c>
      <c r="H2015" s="3">
        <v>115.17</v>
      </c>
      <c r="I2015" s="3">
        <v>43.63</v>
      </c>
    </row>
    <row r="2016" spans="1:9" x14ac:dyDescent="0.25">
      <c r="A2016" s="4" t="s">
        <v>10</v>
      </c>
      <c r="B2016" s="1" t="s">
        <v>6</v>
      </c>
      <c r="C2016" s="15">
        <v>2017</v>
      </c>
      <c r="D2016" s="7" t="s">
        <v>41</v>
      </c>
      <c r="E2016" s="5">
        <v>16186.85</v>
      </c>
      <c r="F2016" s="5">
        <v>37.450000000000003</v>
      </c>
      <c r="G2016" s="5">
        <v>392.8</v>
      </c>
      <c r="H2016" s="5">
        <v>96.97</v>
      </c>
      <c r="I2016" s="5">
        <v>36.74</v>
      </c>
    </row>
    <row r="2017" spans="1:9" x14ac:dyDescent="0.25">
      <c r="A2017" s="2" t="s">
        <v>10</v>
      </c>
      <c r="B2017" s="1" t="s">
        <v>6</v>
      </c>
      <c r="C2017" s="14">
        <v>2018</v>
      </c>
      <c r="D2017" s="7" t="s">
        <v>41</v>
      </c>
      <c r="E2017" s="3">
        <v>13267.76</v>
      </c>
      <c r="F2017" s="3">
        <v>30.7</v>
      </c>
      <c r="G2017" s="3">
        <v>322.05</v>
      </c>
      <c r="H2017" s="3">
        <v>79.53</v>
      </c>
      <c r="I2017" s="3">
        <v>30.13</v>
      </c>
    </row>
    <row r="2018" spans="1:9" ht="26.25" x14ac:dyDescent="0.25">
      <c r="A2018" s="4" t="s">
        <v>11</v>
      </c>
      <c r="B2018" s="1" t="s">
        <v>6</v>
      </c>
      <c r="C2018" s="15">
        <v>2012</v>
      </c>
      <c r="D2018" s="7" t="s">
        <v>41</v>
      </c>
      <c r="E2018" s="5">
        <v>0</v>
      </c>
      <c r="F2018" s="5">
        <v>0</v>
      </c>
      <c r="G2018" s="5">
        <v>0</v>
      </c>
      <c r="H2018" s="5">
        <v>0</v>
      </c>
      <c r="I2018" s="5">
        <v>0</v>
      </c>
    </row>
    <row r="2019" spans="1:9" ht="26.25" x14ac:dyDescent="0.25">
      <c r="A2019" s="2" t="s">
        <v>11</v>
      </c>
      <c r="B2019" s="1" t="s">
        <v>6</v>
      </c>
      <c r="C2019" s="14">
        <v>2013</v>
      </c>
      <c r="D2019" s="7" t="s">
        <v>41</v>
      </c>
      <c r="E2019" s="3">
        <v>0</v>
      </c>
      <c r="F2019" s="3">
        <v>0</v>
      </c>
      <c r="G2019" s="3">
        <v>0</v>
      </c>
      <c r="H2019" s="3">
        <v>0</v>
      </c>
      <c r="I2019" s="3">
        <v>0</v>
      </c>
    </row>
    <row r="2020" spans="1:9" ht="26.25" x14ac:dyDescent="0.25">
      <c r="A2020" s="4" t="s">
        <v>11</v>
      </c>
      <c r="B2020" s="1" t="s">
        <v>6</v>
      </c>
      <c r="C2020" s="15">
        <v>2014</v>
      </c>
      <c r="D2020" s="7" t="s">
        <v>41</v>
      </c>
      <c r="E2020" s="5">
        <v>0</v>
      </c>
      <c r="F2020" s="5">
        <v>0</v>
      </c>
      <c r="G2020" s="5">
        <v>0</v>
      </c>
      <c r="H2020" s="5">
        <v>0</v>
      </c>
      <c r="I2020" s="5">
        <v>0</v>
      </c>
    </row>
    <row r="2021" spans="1:9" ht="26.25" x14ac:dyDescent="0.25">
      <c r="A2021" s="2" t="s">
        <v>11</v>
      </c>
      <c r="B2021" s="1" t="s">
        <v>6</v>
      </c>
      <c r="C2021" s="14">
        <v>2015</v>
      </c>
      <c r="D2021" s="7" t="s">
        <v>41</v>
      </c>
      <c r="E2021" s="3">
        <v>756.57</v>
      </c>
      <c r="F2021" s="3">
        <v>1.75</v>
      </c>
      <c r="G2021" s="3">
        <v>18.03</v>
      </c>
      <c r="H2021" s="3">
        <v>4.33</v>
      </c>
      <c r="I2021" s="3">
        <v>1.64</v>
      </c>
    </row>
    <row r="2022" spans="1:9" ht="26.25" x14ac:dyDescent="0.25">
      <c r="A2022" s="4" t="s">
        <v>11</v>
      </c>
      <c r="B2022" s="1" t="s">
        <v>6</v>
      </c>
      <c r="C2022" s="15">
        <v>2016</v>
      </c>
      <c r="D2022" s="7" t="s">
        <v>41</v>
      </c>
      <c r="E2022" s="5">
        <v>0</v>
      </c>
      <c r="F2022" s="5">
        <v>0</v>
      </c>
      <c r="G2022" s="5">
        <v>0</v>
      </c>
      <c r="H2022" s="5">
        <v>0</v>
      </c>
      <c r="I2022" s="5">
        <v>0</v>
      </c>
    </row>
    <row r="2023" spans="1:9" ht="26.25" x14ac:dyDescent="0.25">
      <c r="A2023" s="2" t="s">
        <v>11</v>
      </c>
      <c r="B2023" s="1" t="s">
        <v>6</v>
      </c>
      <c r="C2023" s="14">
        <v>2017</v>
      </c>
      <c r="D2023" s="7" t="s">
        <v>41</v>
      </c>
      <c r="E2023" s="3">
        <v>0</v>
      </c>
      <c r="F2023" s="3">
        <v>0</v>
      </c>
      <c r="G2023" s="3">
        <v>0</v>
      </c>
      <c r="H2023" s="3">
        <v>0</v>
      </c>
      <c r="I2023" s="3">
        <v>0</v>
      </c>
    </row>
    <row r="2024" spans="1:9" ht="26.25" x14ac:dyDescent="0.25">
      <c r="A2024" s="4" t="s">
        <v>11</v>
      </c>
      <c r="B2024" s="1" t="s">
        <v>6</v>
      </c>
      <c r="C2024" s="15">
        <v>2018</v>
      </c>
      <c r="D2024" s="7" t="s">
        <v>41</v>
      </c>
      <c r="E2024" s="5">
        <v>0</v>
      </c>
      <c r="F2024" s="5">
        <v>0</v>
      </c>
      <c r="G2024" s="5">
        <v>0</v>
      </c>
      <c r="H2024" s="5">
        <v>0</v>
      </c>
      <c r="I2024" s="5">
        <v>0</v>
      </c>
    </row>
    <row r="2025" spans="1:9" ht="26.25" x14ac:dyDescent="0.25">
      <c r="A2025" s="2" t="s">
        <v>12</v>
      </c>
      <c r="B2025" s="1" t="s">
        <v>6</v>
      </c>
      <c r="C2025" s="14">
        <v>2012</v>
      </c>
      <c r="D2025" s="7" t="s">
        <v>41</v>
      </c>
      <c r="E2025" s="3">
        <v>0</v>
      </c>
      <c r="F2025" s="3">
        <v>0</v>
      </c>
      <c r="G2025" s="3">
        <v>0</v>
      </c>
      <c r="H2025" s="3">
        <v>0</v>
      </c>
      <c r="I2025" s="3">
        <v>0</v>
      </c>
    </row>
    <row r="2026" spans="1:9" ht="26.25" x14ac:dyDescent="0.25">
      <c r="A2026" s="4" t="s">
        <v>12</v>
      </c>
      <c r="B2026" s="1" t="s">
        <v>6</v>
      </c>
      <c r="C2026" s="15">
        <v>2013</v>
      </c>
      <c r="D2026" s="7" t="s">
        <v>41</v>
      </c>
      <c r="E2026" s="5">
        <v>0</v>
      </c>
      <c r="F2026" s="5">
        <v>0</v>
      </c>
      <c r="G2026" s="5">
        <v>0</v>
      </c>
      <c r="H2026" s="5">
        <v>0</v>
      </c>
      <c r="I2026" s="5">
        <v>0</v>
      </c>
    </row>
    <row r="2027" spans="1:9" ht="26.25" x14ac:dyDescent="0.25">
      <c r="A2027" s="2" t="s">
        <v>12</v>
      </c>
      <c r="B2027" s="1" t="s">
        <v>6</v>
      </c>
      <c r="C2027" s="14">
        <v>2014</v>
      </c>
      <c r="D2027" s="7" t="s">
        <v>41</v>
      </c>
      <c r="E2027" s="3">
        <v>0</v>
      </c>
      <c r="F2027" s="3">
        <v>0</v>
      </c>
      <c r="G2027" s="3">
        <v>0</v>
      </c>
      <c r="H2027" s="3">
        <v>0</v>
      </c>
      <c r="I2027" s="3">
        <v>0</v>
      </c>
    </row>
    <row r="2028" spans="1:9" ht="26.25" x14ac:dyDescent="0.25">
      <c r="A2028" s="4" t="s">
        <v>12</v>
      </c>
      <c r="B2028" s="1" t="s">
        <v>6</v>
      </c>
      <c r="C2028" s="15">
        <v>2015</v>
      </c>
      <c r="D2028" s="7" t="s">
        <v>41</v>
      </c>
      <c r="E2028" s="5">
        <v>0</v>
      </c>
      <c r="F2028" s="5">
        <v>0</v>
      </c>
      <c r="G2028" s="5">
        <v>0</v>
      </c>
      <c r="H2028" s="5">
        <v>0</v>
      </c>
      <c r="I2028" s="5">
        <v>0</v>
      </c>
    </row>
    <row r="2029" spans="1:9" ht="26.25" x14ac:dyDescent="0.25">
      <c r="A2029" s="2" t="s">
        <v>12</v>
      </c>
      <c r="B2029" s="1" t="s">
        <v>6</v>
      </c>
      <c r="C2029" s="14">
        <v>2016</v>
      </c>
      <c r="D2029" s="7" t="s">
        <v>41</v>
      </c>
      <c r="E2029" s="3">
        <v>0</v>
      </c>
      <c r="F2029" s="3">
        <v>0</v>
      </c>
      <c r="G2029" s="3">
        <v>0</v>
      </c>
      <c r="H2029" s="3">
        <v>0</v>
      </c>
      <c r="I2029" s="3">
        <v>0</v>
      </c>
    </row>
    <row r="2030" spans="1:9" ht="26.25" x14ac:dyDescent="0.25">
      <c r="A2030" s="4" t="s">
        <v>12</v>
      </c>
      <c r="B2030" s="1" t="s">
        <v>6</v>
      </c>
      <c r="C2030" s="15">
        <v>2017</v>
      </c>
      <c r="D2030" s="7" t="s">
        <v>41</v>
      </c>
      <c r="E2030" s="5">
        <v>0</v>
      </c>
      <c r="F2030" s="5">
        <v>0</v>
      </c>
      <c r="G2030" s="5">
        <v>0</v>
      </c>
      <c r="H2030" s="5">
        <v>0</v>
      </c>
      <c r="I2030" s="5">
        <v>0</v>
      </c>
    </row>
    <row r="2031" spans="1:9" ht="26.25" x14ac:dyDescent="0.25">
      <c r="A2031" s="2" t="s">
        <v>12</v>
      </c>
      <c r="B2031" s="1" t="s">
        <v>6</v>
      </c>
      <c r="C2031" s="14">
        <v>2018</v>
      </c>
      <c r="D2031" s="7" t="s">
        <v>41</v>
      </c>
      <c r="E2031" s="3">
        <v>0</v>
      </c>
      <c r="F2031" s="3">
        <v>0</v>
      </c>
      <c r="G2031" s="3">
        <v>0</v>
      </c>
      <c r="H2031" s="3">
        <v>0</v>
      </c>
      <c r="I2031" s="3">
        <v>0</v>
      </c>
    </row>
    <row r="2032" spans="1:9" ht="26.25" x14ac:dyDescent="0.25">
      <c r="A2032" s="4" t="s">
        <v>13</v>
      </c>
      <c r="B2032" s="1" t="s">
        <v>6</v>
      </c>
      <c r="C2032" s="15">
        <v>2012</v>
      </c>
      <c r="D2032" s="7" t="s">
        <v>41</v>
      </c>
      <c r="E2032" s="5">
        <v>0</v>
      </c>
      <c r="F2032" s="5">
        <v>0</v>
      </c>
      <c r="G2032" s="5">
        <v>0</v>
      </c>
      <c r="H2032" s="5">
        <v>0</v>
      </c>
      <c r="I2032" s="5">
        <v>0</v>
      </c>
    </row>
    <row r="2033" spans="1:9" ht="26.25" x14ac:dyDescent="0.25">
      <c r="A2033" s="2" t="s">
        <v>13</v>
      </c>
      <c r="B2033" s="1" t="s">
        <v>6</v>
      </c>
      <c r="C2033" s="14">
        <v>2013</v>
      </c>
      <c r="D2033" s="7" t="s">
        <v>41</v>
      </c>
      <c r="E2033" s="3">
        <v>0</v>
      </c>
      <c r="F2033" s="3">
        <v>0</v>
      </c>
      <c r="G2033" s="3">
        <v>0</v>
      </c>
      <c r="H2033" s="3">
        <v>0</v>
      </c>
      <c r="I2033" s="3">
        <v>0</v>
      </c>
    </row>
    <row r="2034" spans="1:9" ht="26.25" x14ac:dyDescent="0.25">
      <c r="A2034" s="4" t="s">
        <v>13</v>
      </c>
      <c r="B2034" s="1" t="s">
        <v>6</v>
      </c>
      <c r="C2034" s="15">
        <v>2014</v>
      </c>
      <c r="D2034" s="7" t="s">
        <v>41</v>
      </c>
      <c r="E2034" s="5">
        <v>0</v>
      </c>
      <c r="F2034" s="5">
        <v>0</v>
      </c>
      <c r="G2034" s="5">
        <v>0</v>
      </c>
      <c r="H2034" s="5">
        <v>0</v>
      </c>
      <c r="I2034" s="5">
        <v>0</v>
      </c>
    </row>
    <row r="2035" spans="1:9" ht="26.25" x14ac:dyDescent="0.25">
      <c r="A2035" s="2" t="s">
        <v>13</v>
      </c>
      <c r="B2035" s="1" t="s">
        <v>6</v>
      </c>
      <c r="C2035" s="14">
        <v>2015</v>
      </c>
      <c r="D2035" s="7" t="s">
        <v>41</v>
      </c>
      <c r="E2035" s="3">
        <v>0</v>
      </c>
      <c r="F2035" s="3">
        <v>0</v>
      </c>
      <c r="G2035" s="3">
        <v>0</v>
      </c>
      <c r="H2035" s="3">
        <v>0</v>
      </c>
      <c r="I2035" s="3">
        <v>0</v>
      </c>
    </row>
    <row r="2036" spans="1:9" ht="26.25" x14ac:dyDescent="0.25">
      <c r="A2036" s="4" t="s">
        <v>13</v>
      </c>
      <c r="B2036" s="1" t="s">
        <v>6</v>
      </c>
      <c r="C2036" s="15">
        <v>2016</v>
      </c>
      <c r="D2036" s="7" t="s">
        <v>41</v>
      </c>
      <c r="E2036" s="5">
        <v>0</v>
      </c>
      <c r="F2036" s="5">
        <v>0</v>
      </c>
      <c r="G2036" s="5">
        <v>0</v>
      </c>
      <c r="H2036" s="5">
        <v>0</v>
      </c>
      <c r="I2036" s="5">
        <v>0</v>
      </c>
    </row>
    <row r="2037" spans="1:9" ht="26.25" x14ac:dyDescent="0.25">
      <c r="A2037" s="2" t="s">
        <v>13</v>
      </c>
      <c r="B2037" s="1" t="s">
        <v>6</v>
      </c>
      <c r="C2037" s="14">
        <v>2017</v>
      </c>
      <c r="D2037" s="7" t="s">
        <v>41</v>
      </c>
      <c r="E2037" s="3">
        <v>0</v>
      </c>
      <c r="F2037" s="3">
        <v>0</v>
      </c>
      <c r="G2037" s="3">
        <v>0</v>
      </c>
      <c r="H2037" s="3">
        <v>0</v>
      </c>
      <c r="I2037" s="3">
        <v>0</v>
      </c>
    </row>
    <row r="2038" spans="1:9" ht="26.25" x14ac:dyDescent="0.25">
      <c r="A2038" s="4" t="s">
        <v>13</v>
      </c>
      <c r="B2038" s="1" t="s">
        <v>6</v>
      </c>
      <c r="C2038" s="15">
        <v>2018</v>
      </c>
      <c r="D2038" s="7" t="s">
        <v>41</v>
      </c>
      <c r="E2038" s="5">
        <v>0</v>
      </c>
      <c r="F2038" s="5">
        <v>0</v>
      </c>
      <c r="G2038" s="5">
        <v>0</v>
      </c>
      <c r="H2038" s="5">
        <v>0</v>
      </c>
      <c r="I2038" s="5">
        <v>0</v>
      </c>
    </row>
    <row r="2039" spans="1:9" ht="26.25" x14ac:dyDescent="0.25">
      <c r="A2039" s="2" t="s">
        <v>14</v>
      </c>
      <c r="B2039" s="1" t="s">
        <v>6</v>
      </c>
      <c r="C2039" s="14">
        <v>2012</v>
      </c>
      <c r="D2039" s="7" t="s">
        <v>41</v>
      </c>
      <c r="E2039" s="3">
        <v>0</v>
      </c>
      <c r="F2039" s="3">
        <v>0</v>
      </c>
      <c r="G2039" s="3">
        <v>0</v>
      </c>
      <c r="H2039" s="3">
        <v>0</v>
      </c>
      <c r="I2039" s="3">
        <v>0</v>
      </c>
    </row>
    <row r="2040" spans="1:9" ht="26.25" x14ac:dyDescent="0.25">
      <c r="A2040" s="4" t="s">
        <v>14</v>
      </c>
      <c r="B2040" s="1" t="s">
        <v>6</v>
      </c>
      <c r="C2040" s="15">
        <v>2013</v>
      </c>
      <c r="D2040" s="7" t="s">
        <v>41</v>
      </c>
      <c r="E2040" s="5">
        <v>0</v>
      </c>
      <c r="F2040" s="5">
        <v>0</v>
      </c>
      <c r="G2040" s="5">
        <v>0</v>
      </c>
      <c r="H2040" s="5">
        <v>0</v>
      </c>
      <c r="I2040" s="5">
        <v>0</v>
      </c>
    </row>
    <row r="2041" spans="1:9" ht="26.25" x14ac:dyDescent="0.25">
      <c r="A2041" s="2" t="s">
        <v>14</v>
      </c>
      <c r="B2041" s="1" t="s">
        <v>6</v>
      </c>
      <c r="C2041" s="14">
        <v>2014</v>
      </c>
      <c r="D2041" s="7" t="s">
        <v>41</v>
      </c>
      <c r="E2041" s="3">
        <v>0</v>
      </c>
      <c r="F2041" s="3">
        <v>0</v>
      </c>
      <c r="G2041" s="3">
        <v>0</v>
      </c>
      <c r="H2041" s="3">
        <v>0</v>
      </c>
      <c r="I2041" s="3">
        <v>0</v>
      </c>
    </row>
    <row r="2042" spans="1:9" ht="26.25" x14ac:dyDescent="0.25">
      <c r="A2042" s="4" t="s">
        <v>14</v>
      </c>
      <c r="B2042" s="1" t="s">
        <v>6</v>
      </c>
      <c r="C2042" s="15">
        <v>2015</v>
      </c>
      <c r="D2042" s="7" t="s">
        <v>41</v>
      </c>
      <c r="E2042" s="5">
        <v>0</v>
      </c>
      <c r="F2042" s="5">
        <v>0</v>
      </c>
      <c r="G2042" s="5">
        <v>0</v>
      </c>
      <c r="H2042" s="5">
        <v>0</v>
      </c>
      <c r="I2042" s="5">
        <v>0</v>
      </c>
    </row>
    <row r="2043" spans="1:9" ht="26.25" x14ac:dyDescent="0.25">
      <c r="A2043" s="2" t="s">
        <v>14</v>
      </c>
      <c r="B2043" s="1" t="s">
        <v>6</v>
      </c>
      <c r="C2043" s="14">
        <v>2016</v>
      </c>
      <c r="D2043" s="7" t="s">
        <v>41</v>
      </c>
      <c r="E2043" s="3">
        <v>0</v>
      </c>
      <c r="F2043" s="3">
        <v>0</v>
      </c>
      <c r="G2043" s="3">
        <v>0</v>
      </c>
      <c r="H2043" s="3">
        <v>0</v>
      </c>
      <c r="I2043" s="3">
        <v>0</v>
      </c>
    </row>
    <row r="2044" spans="1:9" ht="26.25" x14ac:dyDescent="0.25">
      <c r="A2044" s="4" t="s">
        <v>14</v>
      </c>
      <c r="B2044" s="1" t="s">
        <v>6</v>
      </c>
      <c r="C2044" s="15">
        <v>2017</v>
      </c>
      <c r="D2044" s="7" t="s">
        <v>41</v>
      </c>
      <c r="E2044" s="5">
        <v>0</v>
      </c>
      <c r="F2044" s="5">
        <v>0</v>
      </c>
      <c r="G2044" s="5">
        <v>0</v>
      </c>
      <c r="H2044" s="5">
        <v>0</v>
      </c>
      <c r="I2044" s="5">
        <v>0</v>
      </c>
    </row>
    <row r="2045" spans="1:9" ht="26.25" x14ac:dyDescent="0.25">
      <c r="A2045" s="2" t="s">
        <v>14</v>
      </c>
      <c r="B2045" s="1" t="s">
        <v>6</v>
      </c>
      <c r="C2045" s="14">
        <v>2018</v>
      </c>
      <c r="D2045" s="7" t="s">
        <v>41</v>
      </c>
      <c r="E2045" s="3">
        <v>0</v>
      </c>
      <c r="F2045" s="3">
        <v>0</v>
      </c>
      <c r="G2045" s="3">
        <v>0</v>
      </c>
      <c r="H2045" s="3">
        <v>0</v>
      </c>
      <c r="I2045" s="3">
        <v>0</v>
      </c>
    </row>
    <row r="2046" spans="1:9" ht="26.25" x14ac:dyDescent="0.25">
      <c r="A2046" s="4" t="s">
        <v>15</v>
      </c>
      <c r="B2046" s="1" t="s">
        <v>6</v>
      </c>
      <c r="C2046" s="15">
        <v>2012</v>
      </c>
      <c r="D2046" s="7" t="s">
        <v>41</v>
      </c>
      <c r="E2046" s="5">
        <v>0</v>
      </c>
      <c r="F2046" s="5">
        <v>0</v>
      </c>
      <c r="G2046" s="5">
        <v>0</v>
      </c>
      <c r="H2046" s="5">
        <v>0</v>
      </c>
      <c r="I2046" s="5">
        <v>0</v>
      </c>
    </row>
    <row r="2047" spans="1:9" ht="26.25" x14ac:dyDescent="0.25">
      <c r="A2047" s="2" t="s">
        <v>15</v>
      </c>
      <c r="B2047" s="1" t="s">
        <v>6</v>
      </c>
      <c r="C2047" s="14">
        <v>2013</v>
      </c>
      <c r="D2047" s="7" t="s">
        <v>41</v>
      </c>
      <c r="E2047" s="3">
        <v>0</v>
      </c>
      <c r="F2047" s="3">
        <v>0</v>
      </c>
      <c r="G2047" s="3">
        <v>0</v>
      </c>
      <c r="H2047" s="3">
        <v>0</v>
      </c>
      <c r="I2047" s="3">
        <v>0</v>
      </c>
    </row>
    <row r="2048" spans="1:9" ht="26.25" x14ac:dyDescent="0.25">
      <c r="A2048" s="4" t="s">
        <v>15</v>
      </c>
      <c r="B2048" s="1" t="s">
        <v>6</v>
      </c>
      <c r="C2048" s="15">
        <v>2014</v>
      </c>
      <c r="D2048" s="7" t="s">
        <v>41</v>
      </c>
      <c r="E2048" s="5">
        <v>0</v>
      </c>
      <c r="F2048" s="5">
        <v>0</v>
      </c>
      <c r="G2048" s="5">
        <v>0</v>
      </c>
      <c r="H2048" s="5">
        <v>0</v>
      </c>
      <c r="I2048" s="5">
        <v>0</v>
      </c>
    </row>
    <row r="2049" spans="1:9" ht="26.25" x14ac:dyDescent="0.25">
      <c r="A2049" s="2" t="s">
        <v>15</v>
      </c>
      <c r="B2049" s="1" t="s">
        <v>6</v>
      </c>
      <c r="C2049" s="14">
        <v>2015</v>
      </c>
      <c r="D2049" s="7" t="s">
        <v>41</v>
      </c>
      <c r="E2049" s="3">
        <v>0</v>
      </c>
      <c r="F2049" s="3">
        <v>0</v>
      </c>
      <c r="G2049" s="3">
        <v>0</v>
      </c>
      <c r="H2049" s="3">
        <v>0</v>
      </c>
      <c r="I2049" s="3">
        <v>0</v>
      </c>
    </row>
    <row r="2050" spans="1:9" ht="26.25" x14ac:dyDescent="0.25">
      <c r="A2050" s="4" t="s">
        <v>15</v>
      </c>
      <c r="B2050" s="1" t="s">
        <v>6</v>
      </c>
      <c r="C2050" s="15">
        <v>2016</v>
      </c>
      <c r="D2050" s="7" t="s">
        <v>41</v>
      </c>
      <c r="E2050" s="5">
        <v>0</v>
      </c>
      <c r="F2050" s="5">
        <v>0</v>
      </c>
      <c r="G2050" s="5">
        <v>0</v>
      </c>
      <c r="H2050" s="5">
        <v>0</v>
      </c>
      <c r="I2050" s="5">
        <v>0</v>
      </c>
    </row>
    <row r="2051" spans="1:9" ht="26.25" x14ac:dyDescent="0.25">
      <c r="A2051" s="2" t="s">
        <v>15</v>
      </c>
      <c r="B2051" s="1" t="s">
        <v>6</v>
      </c>
      <c r="C2051" s="14">
        <v>2017</v>
      </c>
      <c r="D2051" s="7" t="s">
        <v>41</v>
      </c>
      <c r="E2051" s="3">
        <v>0</v>
      </c>
      <c r="F2051" s="3">
        <v>0</v>
      </c>
      <c r="G2051" s="3">
        <v>0</v>
      </c>
      <c r="H2051" s="3">
        <v>0</v>
      </c>
      <c r="I2051" s="3">
        <v>0</v>
      </c>
    </row>
    <row r="2052" spans="1:9" ht="26.25" x14ac:dyDescent="0.25">
      <c r="A2052" s="4" t="s">
        <v>15</v>
      </c>
      <c r="B2052" s="1" t="s">
        <v>6</v>
      </c>
      <c r="C2052" s="15">
        <v>2018</v>
      </c>
      <c r="D2052" s="7" t="s">
        <v>41</v>
      </c>
      <c r="E2052" s="5">
        <v>0</v>
      </c>
      <c r="F2052" s="5">
        <v>0</v>
      </c>
      <c r="G2052" s="5">
        <v>0</v>
      </c>
      <c r="H2052" s="5">
        <v>0</v>
      </c>
      <c r="I2052" s="5">
        <v>0</v>
      </c>
    </row>
    <row r="2053" spans="1:9" ht="39" x14ac:dyDescent="0.25">
      <c r="A2053" s="2" t="s">
        <v>16</v>
      </c>
      <c r="B2053" s="1" t="s">
        <v>6</v>
      </c>
      <c r="C2053" s="14">
        <v>2012</v>
      </c>
      <c r="D2053" s="7" t="s">
        <v>41</v>
      </c>
      <c r="E2053" s="3">
        <v>0</v>
      </c>
      <c r="F2053" s="3">
        <v>0</v>
      </c>
      <c r="G2053" s="3">
        <v>0</v>
      </c>
      <c r="H2053" s="3">
        <v>0</v>
      </c>
      <c r="I2053" s="3">
        <v>0</v>
      </c>
    </row>
    <row r="2054" spans="1:9" ht="39" x14ac:dyDescent="0.25">
      <c r="A2054" s="4" t="s">
        <v>16</v>
      </c>
      <c r="B2054" s="1" t="s">
        <v>6</v>
      </c>
      <c r="C2054" s="15">
        <v>2013</v>
      </c>
      <c r="D2054" s="7" t="s">
        <v>41</v>
      </c>
      <c r="E2054" s="5">
        <v>0</v>
      </c>
      <c r="F2054" s="5">
        <v>0</v>
      </c>
      <c r="G2054" s="5">
        <v>0</v>
      </c>
      <c r="H2054" s="5">
        <v>0</v>
      </c>
      <c r="I2054" s="5">
        <v>0</v>
      </c>
    </row>
    <row r="2055" spans="1:9" ht="39" x14ac:dyDescent="0.25">
      <c r="A2055" s="2" t="s">
        <v>16</v>
      </c>
      <c r="B2055" s="1" t="s">
        <v>6</v>
      </c>
      <c r="C2055" s="14">
        <v>2014</v>
      </c>
      <c r="D2055" s="7" t="s">
        <v>41</v>
      </c>
      <c r="E2055" s="3">
        <v>0</v>
      </c>
      <c r="F2055" s="3">
        <v>0</v>
      </c>
      <c r="G2055" s="3">
        <v>0</v>
      </c>
      <c r="H2055" s="3">
        <v>0</v>
      </c>
      <c r="I2055" s="3">
        <v>0</v>
      </c>
    </row>
    <row r="2056" spans="1:9" ht="39" x14ac:dyDescent="0.25">
      <c r="A2056" s="4" t="s">
        <v>16</v>
      </c>
      <c r="B2056" s="1" t="s">
        <v>6</v>
      </c>
      <c r="C2056" s="15">
        <v>2015</v>
      </c>
      <c r="D2056" s="7" t="s">
        <v>41</v>
      </c>
      <c r="E2056" s="5">
        <v>0</v>
      </c>
      <c r="F2056" s="5">
        <v>0</v>
      </c>
      <c r="G2056" s="5">
        <v>0</v>
      </c>
      <c r="H2056" s="5">
        <v>0</v>
      </c>
      <c r="I2056" s="5">
        <v>0</v>
      </c>
    </row>
    <row r="2057" spans="1:9" ht="39" x14ac:dyDescent="0.25">
      <c r="A2057" s="2" t="s">
        <v>16</v>
      </c>
      <c r="B2057" s="1" t="s">
        <v>6</v>
      </c>
      <c r="C2057" s="14">
        <v>2016</v>
      </c>
      <c r="D2057" s="7" t="s">
        <v>41</v>
      </c>
      <c r="E2057" s="3">
        <v>0</v>
      </c>
      <c r="F2057" s="3">
        <v>0</v>
      </c>
      <c r="G2057" s="3">
        <v>0</v>
      </c>
      <c r="H2057" s="3">
        <v>0</v>
      </c>
      <c r="I2057" s="3">
        <v>0</v>
      </c>
    </row>
    <row r="2058" spans="1:9" ht="39" x14ac:dyDescent="0.25">
      <c r="A2058" s="4" t="s">
        <v>16</v>
      </c>
      <c r="B2058" s="1" t="s">
        <v>6</v>
      </c>
      <c r="C2058" s="15">
        <v>2017</v>
      </c>
      <c r="D2058" s="7" t="s">
        <v>41</v>
      </c>
      <c r="E2058" s="5">
        <v>0</v>
      </c>
      <c r="F2058" s="5">
        <v>0</v>
      </c>
      <c r="G2058" s="5">
        <v>0</v>
      </c>
      <c r="H2058" s="5">
        <v>0</v>
      </c>
      <c r="I2058" s="5">
        <v>0</v>
      </c>
    </row>
    <row r="2059" spans="1:9" ht="39" x14ac:dyDescent="0.25">
      <c r="A2059" s="2" t="s">
        <v>16</v>
      </c>
      <c r="B2059" s="1" t="s">
        <v>6</v>
      </c>
      <c r="C2059" s="14">
        <v>2018</v>
      </c>
      <c r="D2059" s="7" t="s">
        <v>41</v>
      </c>
      <c r="E2059" s="3">
        <v>0</v>
      </c>
      <c r="F2059" s="3">
        <v>0</v>
      </c>
      <c r="G2059" s="3">
        <v>0</v>
      </c>
      <c r="H2059" s="3">
        <v>0</v>
      </c>
      <c r="I2059" s="3">
        <v>0</v>
      </c>
    </row>
    <row r="2060" spans="1:9" ht="26.25" x14ac:dyDescent="0.25">
      <c r="A2060" s="4" t="s">
        <v>17</v>
      </c>
      <c r="B2060" s="1" t="s">
        <v>6</v>
      </c>
      <c r="C2060" s="15">
        <v>2012</v>
      </c>
      <c r="D2060" s="7" t="s">
        <v>41</v>
      </c>
      <c r="E2060" s="5">
        <v>0</v>
      </c>
      <c r="F2060" s="5">
        <v>0</v>
      </c>
      <c r="G2060" s="5">
        <v>0</v>
      </c>
      <c r="H2060" s="5">
        <v>0</v>
      </c>
      <c r="I2060" s="5">
        <v>0</v>
      </c>
    </row>
    <row r="2061" spans="1:9" ht="26.25" x14ac:dyDescent="0.25">
      <c r="A2061" s="2" t="s">
        <v>17</v>
      </c>
      <c r="B2061" s="1" t="s">
        <v>6</v>
      </c>
      <c r="C2061" s="14">
        <v>2013</v>
      </c>
      <c r="D2061" s="7" t="s">
        <v>41</v>
      </c>
      <c r="E2061" s="3">
        <v>0</v>
      </c>
      <c r="F2061" s="3">
        <v>0</v>
      </c>
      <c r="G2061" s="3">
        <v>0</v>
      </c>
      <c r="H2061" s="3">
        <v>0</v>
      </c>
      <c r="I2061" s="3">
        <v>0</v>
      </c>
    </row>
    <row r="2062" spans="1:9" ht="26.25" x14ac:dyDescent="0.25">
      <c r="A2062" s="4" t="s">
        <v>17</v>
      </c>
      <c r="B2062" s="1" t="s">
        <v>6</v>
      </c>
      <c r="C2062" s="15">
        <v>2014</v>
      </c>
      <c r="D2062" s="7" t="s">
        <v>41</v>
      </c>
      <c r="E2062" s="5">
        <v>0</v>
      </c>
      <c r="F2062" s="5">
        <v>0</v>
      </c>
      <c r="G2062" s="5">
        <v>0</v>
      </c>
      <c r="H2062" s="5">
        <v>0</v>
      </c>
      <c r="I2062" s="5">
        <v>0</v>
      </c>
    </row>
    <row r="2063" spans="1:9" ht="26.25" x14ac:dyDescent="0.25">
      <c r="A2063" s="2" t="s">
        <v>17</v>
      </c>
      <c r="B2063" s="1" t="s">
        <v>6</v>
      </c>
      <c r="C2063" s="14">
        <v>2015</v>
      </c>
      <c r="D2063" s="7" t="s">
        <v>41</v>
      </c>
      <c r="E2063" s="3">
        <v>0</v>
      </c>
      <c r="F2063" s="3">
        <v>0</v>
      </c>
      <c r="G2063" s="3">
        <v>0</v>
      </c>
      <c r="H2063" s="3">
        <v>0</v>
      </c>
      <c r="I2063" s="3">
        <v>0</v>
      </c>
    </row>
    <row r="2064" spans="1:9" ht="26.25" x14ac:dyDescent="0.25">
      <c r="A2064" s="4" t="s">
        <v>17</v>
      </c>
      <c r="B2064" s="1" t="s">
        <v>6</v>
      </c>
      <c r="C2064" s="15">
        <v>2016</v>
      </c>
      <c r="D2064" s="7" t="s">
        <v>41</v>
      </c>
      <c r="E2064" s="5">
        <v>0</v>
      </c>
      <c r="F2064" s="5">
        <v>0</v>
      </c>
      <c r="G2064" s="5">
        <v>0</v>
      </c>
      <c r="H2064" s="5">
        <v>0</v>
      </c>
      <c r="I2064" s="5">
        <v>0</v>
      </c>
    </row>
    <row r="2065" spans="1:9" ht="26.25" x14ac:dyDescent="0.25">
      <c r="A2065" s="2" t="s">
        <v>17</v>
      </c>
      <c r="B2065" s="1" t="s">
        <v>6</v>
      </c>
      <c r="C2065" s="14">
        <v>2017</v>
      </c>
      <c r="D2065" s="7" t="s">
        <v>41</v>
      </c>
      <c r="E2065" s="3">
        <v>0</v>
      </c>
      <c r="F2065" s="3">
        <v>0</v>
      </c>
      <c r="G2065" s="3">
        <v>0</v>
      </c>
      <c r="H2065" s="3">
        <v>0</v>
      </c>
      <c r="I2065" s="3">
        <v>0</v>
      </c>
    </row>
    <row r="2066" spans="1:9" ht="26.25" x14ac:dyDescent="0.25">
      <c r="A2066" s="4" t="s">
        <v>17</v>
      </c>
      <c r="B2066" s="1" t="s">
        <v>6</v>
      </c>
      <c r="C2066" s="15">
        <v>2018</v>
      </c>
      <c r="D2066" s="7" t="s">
        <v>41</v>
      </c>
      <c r="E2066" s="5">
        <v>0</v>
      </c>
      <c r="F2066" s="5">
        <v>0</v>
      </c>
      <c r="G2066" s="5">
        <v>0</v>
      </c>
      <c r="H2066" s="5">
        <v>0</v>
      </c>
      <c r="I2066" s="5">
        <v>0</v>
      </c>
    </row>
    <row r="2067" spans="1:9" ht="26.25" x14ac:dyDescent="0.25">
      <c r="A2067" s="2" t="s">
        <v>18</v>
      </c>
      <c r="B2067" s="1" t="s">
        <v>6</v>
      </c>
      <c r="C2067" s="14">
        <v>2012</v>
      </c>
      <c r="D2067" s="7" t="s">
        <v>41</v>
      </c>
      <c r="E2067" s="3">
        <v>0</v>
      </c>
      <c r="F2067" s="3">
        <v>0</v>
      </c>
      <c r="G2067" s="3">
        <v>0</v>
      </c>
      <c r="H2067" s="3">
        <v>0</v>
      </c>
      <c r="I2067" s="3">
        <v>0</v>
      </c>
    </row>
    <row r="2068" spans="1:9" ht="26.25" x14ac:dyDescent="0.25">
      <c r="A2068" s="4" t="s">
        <v>18</v>
      </c>
      <c r="B2068" s="1" t="s">
        <v>6</v>
      </c>
      <c r="C2068" s="15">
        <v>2013</v>
      </c>
      <c r="D2068" s="7" t="s">
        <v>41</v>
      </c>
      <c r="E2068" s="5">
        <v>0</v>
      </c>
      <c r="F2068" s="5">
        <v>0</v>
      </c>
      <c r="G2068" s="5">
        <v>0</v>
      </c>
      <c r="H2068" s="5">
        <v>0</v>
      </c>
      <c r="I2068" s="5">
        <v>0</v>
      </c>
    </row>
    <row r="2069" spans="1:9" ht="26.25" x14ac:dyDescent="0.25">
      <c r="A2069" s="2" t="s">
        <v>18</v>
      </c>
      <c r="B2069" s="1" t="s">
        <v>6</v>
      </c>
      <c r="C2069" s="14">
        <v>2014</v>
      </c>
      <c r="D2069" s="7" t="s">
        <v>41</v>
      </c>
      <c r="E2069" s="3">
        <v>0</v>
      </c>
      <c r="F2069" s="3">
        <v>0</v>
      </c>
      <c r="G2069" s="3">
        <v>0</v>
      </c>
      <c r="H2069" s="3">
        <v>0</v>
      </c>
      <c r="I2069" s="3">
        <v>0</v>
      </c>
    </row>
    <row r="2070" spans="1:9" ht="26.25" x14ac:dyDescent="0.25">
      <c r="A2070" s="4" t="s">
        <v>18</v>
      </c>
      <c r="B2070" s="1" t="s">
        <v>6</v>
      </c>
      <c r="C2070" s="15">
        <v>2015</v>
      </c>
      <c r="D2070" s="7" t="s">
        <v>41</v>
      </c>
      <c r="E2070" s="5">
        <v>0</v>
      </c>
      <c r="F2070" s="5">
        <v>0</v>
      </c>
      <c r="G2070" s="5">
        <v>0</v>
      </c>
      <c r="H2070" s="5">
        <v>0</v>
      </c>
      <c r="I2070" s="5">
        <v>0</v>
      </c>
    </row>
    <row r="2071" spans="1:9" ht="26.25" x14ac:dyDescent="0.25">
      <c r="A2071" s="2" t="s">
        <v>18</v>
      </c>
      <c r="B2071" s="1" t="s">
        <v>6</v>
      </c>
      <c r="C2071" s="14">
        <v>2016</v>
      </c>
      <c r="D2071" s="7" t="s">
        <v>41</v>
      </c>
      <c r="E2071" s="3">
        <v>0</v>
      </c>
      <c r="F2071" s="3">
        <v>0</v>
      </c>
      <c r="G2071" s="3">
        <v>0</v>
      </c>
      <c r="H2071" s="3">
        <v>0</v>
      </c>
      <c r="I2071" s="3">
        <v>0</v>
      </c>
    </row>
    <row r="2072" spans="1:9" ht="26.25" x14ac:dyDescent="0.25">
      <c r="A2072" s="4" t="s">
        <v>18</v>
      </c>
      <c r="B2072" s="1" t="s">
        <v>6</v>
      </c>
      <c r="C2072" s="15">
        <v>2017</v>
      </c>
      <c r="D2072" s="7" t="s">
        <v>41</v>
      </c>
      <c r="E2072" s="5">
        <v>0</v>
      </c>
      <c r="F2072" s="5">
        <v>0</v>
      </c>
      <c r="G2072" s="5">
        <v>0</v>
      </c>
      <c r="H2072" s="5">
        <v>0</v>
      </c>
      <c r="I2072" s="5">
        <v>0</v>
      </c>
    </row>
    <row r="2073" spans="1:9" ht="26.25" x14ac:dyDescent="0.25">
      <c r="A2073" s="2" t="s">
        <v>18</v>
      </c>
      <c r="B2073" s="1" t="s">
        <v>6</v>
      </c>
      <c r="C2073" s="14">
        <v>2018</v>
      </c>
      <c r="D2073" s="7" t="s">
        <v>41</v>
      </c>
      <c r="E2073" s="3">
        <v>0</v>
      </c>
      <c r="F2073" s="3">
        <v>0</v>
      </c>
      <c r="G2073" s="3">
        <v>0</v>
      </c>
      <c r="H2073" s="3">
        <v>0</v>
      </c>
      <c r="I2073" s="3">
        <v>0</v>
      </c>
    </row>
    <row r="2074" spans="1:9" ht="26.25" x14ac:dyDescent="0.25">
      <c r="A2074" s="4" t="s">
        <v>19</v>
      </c>
      <c r="B2074" s="1" t="s">
        <v>6</v>
      </c>
      <c r="C2074" s="15">
        <v>2012</v>
      </c>
      <c r="D2074" s="7" t="s">
        <v>41</v>
      </c>
      <c r="E2074" s="5">
        <v>6326.16</v>
      </c>
      <c r="F2074" s="5">
        <v>14.64</v>
      </c>
      <c r="G2074" s="5">
        <v>152.58000000000001</v>
      </c>
      <c r="H2074" s="5">
        <v>37.31</v>
      </c>
      <c r="I2074" s="5">
        <v>14.12</v>
      </c>
    </row>
    <row r="2075" spans="1:9" ht="26.25" x14ac:dyDescent="0.25">
      <c r="A2075" s="2" t="s">
        <v>19</v>
      </c>
      <c r="B2075" s="1" t="s">
        <v>6</v>
      </c>
      <c r="C2075" s="14">
        <v>2013</v>
      </c>
      <c r="D2075" s="7" t="s">
        <v>41</v>
      </c>
      <c r="E2075" s="3">
        <v>19479.900000000001</v>
      </c>
      <c r="F2075" s="3">
        <v>45.08</v>
      </c>
      <c r="G2075" s="3">
        <v>469.74</v>
      </c>
      <c r="H2075" s="3">
        <v>114.85</v>
      </c>
      <c r="I2075" s="3">
        <v>43.47</v>
      </c>
    </row>
    <row r="2076" spans="1:9" ht="26.25" x14ac:dyDescent="0.25">
      <c r="A2076" s="4" t="s">
        <v>19</v>
      </c>
      <c r="B2076" s="1" t="s">
        <v>6</v>
      </c>
      <c r="C2076" s="15">
        <v>2014</v>
      </c>
      <c r="D2076" s="7" t="s">
        <v>41</v>
      </c>
      <c r="E2076" s="5">
        <v>33126.44</v>
      </c>
      <c r="F2076" s="5">
        <v>76.89</v>
      </c>
      <c r="G2076" s="5">
        <v>712.97</v>
      </c>
      <c r="H2076" s="5">
        <v>142.24</v>
      </c>
      <c r="I2076" s="5">
        <v>52.41</v>
      </c>
    </row>
    <row r="2077" spans="1:9" ht="26.25" x14ac:dyDescent="0.25">
      <c r="A2077" s="2" t="s">
        <v>19</v>
      </c>
      <c r="B2077" s="1" t="s">
        <v>6</v>
      </c>
      <c r="C2077" s="14">
        <v>2015</v>
      </c>
      <c r="D2077" s="7" t="s">
        <v>41</v>
      </c>
      <c r="E2077" s="3">
        <v>39219.19</v>
      </c>
      <c r="F2077" s="3">
        <v>90.62</v>
      </c>
      <c r="G2077" s="3">
        <v>888.26</v>
      </c>
      <c r="H2077" s="3">
        <v>197.78</v>
      </c>
      <c r="I2077" s="3">
        <v>73.83</v>
      </c>
    </row>
    <row r="2078" spans="1:9" ht="26.25" x14ac:dyDescent="0.25">
      <c r="A2078" s="4" t="s">
        <v>19</v>
      </c>
      <c r="B2078" s="1" t="s">
        <v>6</v>
      </c>
      <c r="C2078" s="15">
        <v>2016</v>
      </c>
      <c r="D2078" s="7" t="s">
        <v>41</v>
      </c>
      <c r="E2078" s="5">
        <v>79054.3</v>
      </c>
      <c r="F2078" s="5">
        <v>177.73</v>
      </c>
      <c r="G2078" s="5">
        <v>1744.71</v>
      </c>
      <c r="H2078" s="5">
        <v>406.5</v>
      </c>
      <c r="I2078" s="5">
        <v>149.78</v>
      </c>
    </row>
    <row r="2079" spans="1:9" ht="26.25" x14ac:dyDescent="0.25">
      <c r="A2079" s="2" t="s">
        <v>19</v>
      </c>
      <c r="B2079" s="1" t="s">
        <v>6</v>
      </c>
      <c r="C2079" s="14">
        <v>2017</v>
      </c>
      <c r="D2079" s="7" t="s">
        <v>41</v>
      </c>
      <c r="E2079" s="3">
        <v>102485.45</v>
      </c>
      <c r="F2079" s="3">
        <v>234.43</v>
      </c>
      <c r="G2079" s="3">
        <v>2272.88</v>
      </c>
      <c r="H2079" s="3">
        <v>504.86</v>
      </c>
      <c r="I2079" s="3">
        <v>186.98</v>
      </c>
    </row>
    <row r="2080" spans="1:9" ht="26.25" x14ac:dyDescent="0.25">
      <c r="A2080" s="4" t="s">
        <v>19</v>
      </c>
      <c r="B2080" s="1" t="s">
        <v>6</v>
      </c>
      <c r="C2080" s="15">
        <v>2018</v>
      </c>
      <c r="D2080" s="7" t="s">
        <v>41</v>
      </c>
      <c r="E2080" s="5">
        <v>96694.9</v>
      </c>
      <c r="F2080" s="5">
        <v>221.76</v>
      </c>
      <c r="G2080" s="5">
        <v>2173.13</v>
      </c>
      <c r="H2080" s="5">
        <v>489.39</v>
      </c>
      <c r="I2080" s="5">
        <v>181.99</v>
      </c>
    </row>
    <row r="2081" spans="1:9" ht="26.25" x14ac:dyDescent="0.25">
      <c r="A2081" s="2" t="s">
        <v>20</v>
      </c>
      <c r="B2081" s="1" t="s">
        <v>6</v>
      </c>
      <c r="C2081" s="14">
        <v>2012</v>
      </c>
      <c r="D2081" s="7" t="s">
        <v>41</v>
      </c>
      <c r="E2081" s="3">
        <v>479.11</v>
      </c>
      <c r="F2081" s="3">
        <v>1.1100000000000001</v>
      </c>
      <c r="G2081" s="3">
        <v>11.55</v>
      </c>
      <c r="H2081" s="3">
        <v>2.82</v>
      </c>
      <c r="I2081" s="3">
        <v>1.07</v>
      </c>
    </row>
    <row r="2082" spans="1:9" ht="26.25" x14ac:dyDescent="0.25">
      <c r="A2082" s="4" t="s">
        <v>20</v>
      </c>
      <c r="B2082" s="1" t="s">
        <v>6</v>
      </c>
      <c r="C2082" s="15">
        <v>2013</v>
      </c>
      <c r="D2082" s="7" t="s">
        <v>41</v>
      </c>
      <c r="E2082" s="5">
        <v>1269.81</v>
      </c>
      <c r="F2082" s="5">
        <v>2.94</v>
      </c>
      <c r="G2082" s="5">
        <v>30.45</v>
      </c>
      <c r="H2082" s="5">
        <v>7.38</v>
      </c>
      <c r="I2082" s="5">
        <v>2.79</v>
      </c>
    </row>
    <row r="2083" spans="1:9" ht="26.25" x14ac:dyDescent="0.25">
      <c r="A2083" s="2" t="s">
        <v>20</v>
      </c>
      <c r="B2083" s="1" t="s">
        <v>6</v>
      </c>
      <c r="C2083" s="14">
        <v>2014</v>
      </c>
      <c r="D2083" s="7" t="s">
        <v>41</v>
      </c>
      <c r="E2083" s="3">
        <v>851.16</v>
      </c>
      <c r="F2083" s="3">
        <v>1.98</v>
      </c>
      <c r="G2083" s="3">
        <v>17.62</v>
      </c>
      <c r="H2083" s="3">
        <v>3.22</v>
      </c>
      <c r="I2083" s="3">
        <v>1.17</v>
      </c>
    </row>
    <row r="2084" spans="1:9" ht="26.25" x14ac:dyDescent="0.25">
      <c r="A2084" s="4" t="s">
        <v>20</v>
      </c>
      <c r="B2084" s="1" t="s">
        <v>6</v>
      </c>
      <c r="C2084" s="15">
        <v>2015</v>
      </c>
      <c r="D2084" s="7" t="s">
        <v>41</v>
      </c>
      <c r="E2084" s="5">
        <v>816.74</v>
      </c>
      <c r="F2084" s="5">
        <v>1.89</v>
      </c>
      <c r="G2084" s="5">
        <v>18.329999999999998</v>
      </c>
      <c r="H2084" s="5">
        <v>3.97</v>
      </c>
      <c r="I2084" s="5">
        <v>1.48</v>
      </c>
    </row>
    <row r="2085" spans="1:9" ht="26.25" x14ac:dyDescent="0.25">
      <c r="A2085" s="2" t="s">
        <v>20</v>
      </c>
      <c r="B2085" s="1" t="s">
        <v>6</v>
      </c>
      <c r="C2085" s="14">
        <v>2016</v>
      </c>
      <c r="D2085" s="7" t="s">
        <v>41</v>
      </c>
      <c r="E2085" s="3">
        <v>4632.91</v>
      </c>
      <c r="F2085" s="3">
        <v>10.47</v>
      </c>
      <c r="G2085" s="3">
        <v>104.83</v>
      </c>
      <c r="H2085" s="3">
        <v>24.97</v>
      </c>
      <c r="I2085" s="3">
        <v>9.27</v>
      </c>
    </row>
    <row r="2086" spans="1:9" ht="26.25" x14ac:dyDescent="0.25">
      <c r="A2086" s="4" t="s">
        <v>20</v>
      </c>
      <c r="B2086" s="1" t="s">
        <v>6</v>
      </c>
      <c r="C2086" s="15">
        <v>2017</v>
      </c>
      <c r="D2086" s="7" t="s">
        <v>41</v>
      </c>
      <c r="E2086" s="5">
        <v>1284.8900000000001</v>
      </c>
      <c r="F2086" s="5">
        <v>2.97</v>
      </c>
      <c r="G2086" s="5">
        <v>30.97</v>
      </c>
      <c r="H2086" s="5">
        <v>7.57</v>
      </c>
      <c r="I2086" s="5">
        <v>2.86</v>
      </c>
    </row>
    <row r="2087" spans="1:9" ht="26.25" x14ac:dyDescent="0.25">
      <c r="A2087" s="2" t="s">
        <v>20</v>
      </c>
      <c r="B2087" s="1" t="s">
        <v>6</v>
      </c>
      <c r="C2087" s="14">
        <v>2018</v>
      </c>
      <c r="D2087" s="7" t="s">
        <v>41</v>
      </c>
      <c r="E2087" s="3">
        <v>0</v>
      </c>
      <c r="F2087" s="3">
        <v>0</v>
      </c>
      <c r="G2087" s="3">
        <v>0</v>
      </c>
      <c r="H2087" s="3">
        <v>0</v>
      </c>
      <c r="I2087" s="3">
        <v>0</v>
      </c>
    </row>
    <row r="2088" spans="1:9" ht="26.25" x14ac:dyDescent="0.25">
      <c r="A2088" s="4" t="s">
        <v>21</v>
      </c>
      <c r="B2088" s="1" t="s">
        <v>6</v>
      </c>
      <c r="C2088" s="15">
        <v>2012</v>
      </c>
      <c r="D2088" s="7" t="s">
        <v>41</v>
      </c>
      <c r="E2088" s="5">
        <v>0</v>
      </c>
      <c r="F2088" s="5">
        <v>0</v>
      </c>
      <c r="G2088" s="5">
        <v>0</v>
      </c>
      <c r="H2088" s="5">
        <v>0</v>
      </c>
      <c r="I2088" s="5">
        <v>0</v>
      </c>
    </row>
    <row r="2089" spans="1:9" ht="26.25" x14ac:dyDescent="0.25">
      <c r="A2089" s="2" t="s">
        <v>21</v>
      </c>
      <c r="B2089" s="1" t="s">
        <v>6</v>
      </c>
      <c r="C2089" s="14">
        <v>2013</v>
      </c>
      <c r="D2089" s="7" t="s">
        <v>41</v>
      </c>
      <c r="E2089" s="3">
        <v>0</v>
      </c>
      <c r="F2089" s="3">
        <v>0</v>
      </c>
      <c r="G2089" s="3">
        <v>0</v>
      </c>
      <c r="H2089" s="3">
        <v>0</v>
      </c>
      <c r="I2089" s="3">
        <v>0</v>
      </c>
    </row>
    <row r="2090" spans="1:9" ht="26.25" x14ac:dyDescent="0.25">
      <c r="A2090" s="4" t="s">
        <v>21</v>
      </c>
      <c r="B2090" s="1" t="s">
        <v>6</v>
      </c>
      <c r="C2090" s="15">
        <v>2014</v>
      </c>
      <c r="D2090" s="7" t="s">
        <v>41</v>
      </c>
      <c r="E2090" s="5">
        <v>0</v>
      </c>
      <c r="F2090" s="5">
        <v>0</v>
      </c>
      <c r="G2090" s="5">
        <v>0</v>
      </c>
      <c r="H2090" s="5">
        <v>0</v>
      </c>
      <c r="I2090" s="5">
        <v>0</v>
      </c>
    </row>
    <row r="2091" spans="1:9" ht="26.25" x14ac:dyDescent="0.25">
      <c r="A2091" s="2" t="s">
        <v>21</v>
      </c>
      <c r="B2091" s="1" t="s">
        <v>6</v>
      </c>
      <c r="C2091" s="14">
        <v>2015</v>
      </c>
      <c r="D2091" s="7" t="s">
        <v>41</v>
      </c>
      <c r="E2091" s="3">
        <v>0</v>
      </c>
      <c r="F2091" s="3">
        <v>0</v>
      </c>
      <c r="G2091" s="3">
        <v>0</v>
      </c>
      <c r="H2091" s="3">
        <v>0</v>
      </c>
      <c r="I2091" s="3">
        <v>0</v>
      </c>
    </row>
    <row r="2092" spans="1:9" ht="26.25" x14ac:dyDescent="0.25">
      <c r="A2092" s="4" t="s">
        <v>21</v>
      </c>
      <c r="B2092" s="1" t="s">
        <v>6</v>
      </c>
      <c r="C2092" s="15">
        <v>2016</v>
      </c>
      <c r="D2092" s="7" t="s">
        <v>41</v>
      </c>
      <c r="E2092" s="5">
        <v>0</v>
      </c>
      <c r="F2092" s="5">
        <v>0</v>
      </c>
      <c r="G2092" s="5">
        <v>0</v>
      </c>
      <c r="H2092" s="5">
        <v>0</v>
      </c>
      <c r="I2092" s="5">
        <v>0</v>
      </c>
    </row>
    <row r="2093" spans="1:9" ht="26.25" x14ac:dyDescent="0.25">
      <c r="A2093" s="2" t="s">
        <v>21</v>
      </c>
      <c r="B2093" s="1" t="s">
        <v>6</v>
      </c>
      <c r="C2093" s="14">
        <v>2017</v>
      </c>
      <c r="D2093" s="7" t="s">
        <v>41</v>
      </c>
      <c r="E2093" s="3">
        <v>0</v>
      </c>
      <c r="F2093" s="3">
        <v>0</v>
      </c>
      <c r="G2093" s="3">
        <v>0</v>
      </c>
      <c r="H2093" s="3">
        <v>0</v>
      </c>
      <c r="I2093" s="3">
        <v>0</v>
      </c>
    </row>
    <row r="2094" spans="1:9" ht="26.25" x14ac:dyDescent="0.25">
      <c r="A2094" s="4" t="s">
        <v>21</v>
      </c>
      <c r="B2094" s="1" t="s">
        <v>6</v>
      </c>
      <c r="C2094" s="15">
        <v>2018</v>
      </c>
      <c r="D2094" s="7" t="s">
        <v>41</v>
      </c>
      <c r="E2094" s="5">
        <v>0</v>
      </c>
      <c r="F2094" s="5">
        <v>0</v>
      </c>
      <c r="G2094" s="5">
        <v>0</v>
      </c>
      <c r="H2094" s="5">
        <v>0</v>
      </c>
      <c r="I2094" s="5">
        <v>0</v>
      </c>
    </row>
    <row r="2095" spans="1:9" x14ac:dyDescent="0.25">
      <c r="A2095" s="2" t="s">
        <v>22</v>
      </c>
      <c r="B2095" s="1" t="s">
        <v>6</v>
      </c>
      <c r="C2095" s="14">
        <v>2012</v>
      </c>
      <c r="D2095" s="7" t="s">
        <v>41</v>
      </c>
      <c r="E2095" s="3">
        <v>33150.199999999997</v>
      </c>
      <c r="F2095" s="3">
        <v>76.77</v>
      </c>
      <c r="G2095" s="3">
        <v>778.99</v>
      </c>
      <c r="H2095" s="3">
        <v>182.83</v>
      </c>
      <c r="I2095" s="3">
        <v>68.86</v>
      </c>
    </row>
    <row r="2096" spans="1:9" x14ac:dyDescent="0.25">
      <c r="A2096" s="4" t="s">
        <v>22</v>
      </c>
      <c r="B2096" s="1" t="s">
        <v>6</v>
      </c>
      <c r="C2096" s="15">
        <v>2013</v>
      </c>
      <c r="D2096" s="7" t="s">
        <v>41</v>
      </c>
      <c r="E2096" s="5">
        <v>29404.61</v>
      </c>
      <c r="F2096" s="5">
        <v>68.12</v>
      </c>
      <c r="G2096" s="5">
        <v>681.05</v>
      </c>
      <c r="H2096" s="5">
        <v>156.04</v>
      </c>
      <c r="I2096" s="5">
        <v>58.59</v>
      </c>
    </row>
    <row r="2097" spans="1:9" x14ac:dyDescent="0.25">
      <c r="A2097" s="2" t="s">
        <v>22</v>
      </c>
      <c r="B2097" s="1" t="s">
        <v>6</v>
      </c>
      <c r="C2097" s="14">
        <v>2014</v>
      </c>
      <c r="D2097" s="7" t="s">
        <v>41</v>
      </c>
      <c r="E2097" s="3">
        <v>33386.550000000003</v>
      </c>
      <c r="F2097" s="3">
        <v>77.36</v>
      </c>
      <c r="G2097" s="3">
        <v>767.78</v>
      </c>
      <c r="H2097" s="3">
        <v>173.77</v>
      </c>
      <c r="I2097" s="3">
        <v>65.150000000000006</v>
      </c>
    </row>
    <row r="2098" spans="1:9" x14ac:dyDescent="0.25">
      <c r="A2098" s="4" t="s">
        <v>22</v>
      </c>
      <c r="B2098" s="1" t="s">
        <v>6</v>
      </c>
      <c r="C2098" s="15">
        <v>2015</v>
      </c>
      <c r="D2098" s="7" t="s">
        <v>41</v>
      </c>
      <c r="E2098" s="5">
        <v>21623.13</v>
      </c>
      <c r="F2098" s="5">
        <v>50.14</v>
      </c>
      <c r="G2098" s="5">
        <v>485.58</v>
      </c>
      <c r="H2098" s="5">
        <v>105.32</v>
      </c>
      <c r="I2098" s="5">
        <v>39.270000000000003</v>
      </c>
    </row>
    <row r="2099" spans="1:9" x14ac:dyDescent="0.25">
      <c r="A2099" s="2" t="s">
        <v>22</v>
      </c>
      <c r="B2099" s="1" t="s">
        <v>6</v>
      </c>
      <c r="C2099" s="14">
        <v>2016</v>
      </c>
      <c r="D2099" s="7" t="s">
        <v>41</v>
      </c>
      <c r="E2099" s="3">
        <v>16855.66</v>
      </c>
      <c r="F2099" s="3">
        <v>37.9</v>
      </c>
      <c r="G2099" s="3">
        <v>364.23</v>
      </c>
      <c r="H2099" s="3">
        <v>81.99</v>
      </c>
      <c r="I2099" s="3">
        <v>30.03</v>
      </c>
    </row>
    <row r="2100" spans="1:9" x14ac:dyDescent="0.25">
      <c r="A2100" s="4" t="s">
        <v>22</v>
      </c>
      <c r="B2100" s="1" t="s">
        <v>6</v>
      </c>
      <c r="C2100" s="15">
        <v>2017</v>
      </c>
      <c r="D2100" s="7" t="s">
        <v>41</v>
      </c>
      <c r="E2100" s="5">
        <v>26129.1</v>
      </c>
      <c r="F2100" s="5">
        <v>59.03</v>
      </c>
      <c r="G2100" s="5">
        <v>580.84</v>
      </c>
      <c r="H2100" s="5">
        <v>134.81</v>
      </c>
      <c r="I2100" s="5">
        <v>49.82</v>
      </c>
    </row>
    <row r="2101" spans="1:9" x14ac:dyDescent="0.25">
      <c r="A2101" s="2" t="s">
        <v>22</v>
      </c>
      <c r="B2101" s="1" t="s">
        <v>6</v>
      </c>
      <c r="C2101" s="14">
        <v>2018</v>
      </c>
      <c r="D2101" s="7" t="s">
        <v>41</v>
      </c>
      <c r="E2101" s="3">
        <v>29219.67</v>
      </c>
      <c r="F2101" s="3">
        <v>65.930000000000007</v>
      </c>
      <c r="G2101" s="3">
        <v>656.82</v>
      </c>
      <c r="H2101" s="3">
        <v>155.66999999999999</v>
      </c>
      <c r="I2101" s="3">
        <v>57.68</v>
      </c>
    </row>
    <row r="2102" spans="1:9" ht="26.25" x14ac:dyDescent="0.25">
      <c r="A2102" s="2" t="s">
        <v>8</v>
      </c>
      <c r="B2102" s="1" t="s">
        <v>7</v>
      </c>
      <c r="C2102" s="14">
        <v>2012</v>
      </c>
      <c r="D2102" s="7" t="s">
        <v>41</v>
      </c>
      <c r="E2102" s="3">
        <v>0</v>
      </c>
      <c r="F2102" s="3">
        <v>0</v>
      </c>
      <c r="G2102" s="3">
        <v>0</v>
      </c>
      <c r="H2102" s="3">
        <v>0</v>
      </c>
      <c r="I2102" s="3">
        <v>0</v>
      </c>
    </row>
    <row r="2103" spans="1:9" ht="26.25" x14ac:dyDescent="0.25">
      <c r="A2103" s="4" t="s">
        <v>8</v>
      </c>
      <c r="B2103" s="1" t="s">
        <v>7</v>
      </c>
      <c r="C2103" s="15">
        <v>2013</v>
      </c>
      <c r="D2103" s="7" t="s">
        <v>41</v>
      </c>
      <c r="E2103" s="5">
        <v>0</v>
      </c>
      <c r="F2103" s="5">
        <v>0</v>
      </c>
      <c r="G2103" s="5">
        <v>0</v>
      </c>
      <c r="H2103" s="5">
        <v>0</v>
      </c>
      <c r="I2103" s="5">
        <v>0</v>
      </c>
    </row>
    <row r="2104" spans="1:9" ht="26.25" x14ac:dyDescent="0.25">
      <c r="A2104" s="2" t="s">
        <v>8</v>
      </c>
      <c r="B2104" s="1" t="s">
        <v>7</v>
      </c>
      <c r="C2104" s="14">
        <v>2014</v>
      </c>
      <c r="D2104" s="7" t="s">
        <v>41</v>
      </c>
      <c r="E2104" s="3">
        <v>0</v>
      </c>
      <c r="F2104" s="3">
        <v>0</v>
      </c>
      <c r="G2104" s="3">
        <v>0</v>
      </c>
      <c r="H2104" s="3">
        <v>0</v>
      </c>
      <c r="I2104" s="3">
        <v>0</v>
      </c>
    </row>
    <row r="2105" spans="1:9" ht="26.25" x14ac:dyDescent="0.25">
      <c r="A2105" s="4" t="s">
        <v>8</v>
      </c>
      <c r="B2105" s="1" t="s">
        <v>7</v>
      </c>
      <c r="C2105" s="15">
        <v>2015</v>
      </c>
      <c r="D2105" s="7" t="s">
        <v>41</v>
      </c>
      <c r="E2105" s="5">
        <v>0</v>
      </c>
      <c r="F2105" s="5">
        <v>0</v>
      </c>
      <c r="G2105" s="5">
        <v>0</v>
      </c>
      <c r="H2105" s="5">
        <v>0</v>
      </c>
      <c r="I2105" s="5">
        <v>0</v>
      </c>
    </row>
    <row r="2106" spans="1:9" ht="26.25" x14ac:dyDescent="0.25">
      <c r="A2106" s="2" t="s">
        <v>8</v>
      </c>
      <c r="B2106" s="1" t="s">
        <v>7</v>
      </c>
      <c r="C2106" s="14">
        <v>2016</v>
      </c>
      <c r="D2106" s="7" t="s">
        <v>41</v>
      </c>
      <c r="E2106" s="3">
        <v>0</v>
      </c>
      <c r="F2106" s="3">
        <v>0</v>
      </c>
      <c r="G2106" s="3">
        <v>0</v>
      </c>
      <c r="H2106" s="3">
        <v>0</v>
      </c>
      <c r="I2106" s="3">
        <v>0</v>
      </c>
    </row>
    <row r="2107" spans="1:9" ht="26.25" x14ac:dyDescent="0.25">
      <c r="A2107" s="4" t="s">
        <v>8</v>
      </c>
      <c r="B2107" s="1" t="s">
        <v>7</v>
      </c>
      <c r="C2107" s="15">
        <v>2017</v>
      </c>
      <c r="D2107" s="7" t="s">
        <v>41</v>
      </c>
      <c r="E2107" s="5">
        <v>0</v>
      </c>
      <c r="F2107" s="5">
        <v>0</v>
      </c>
      <c r="G2107" s="5">
        <v>0</v>
      </c>
      <c r="H2107" s="5">
        <v>0</v>
      </c>
      <c r="I2107" s="5">
        <v>0</v>
      </c>
    </row>
    <row r="2108" spans="1:9" ht="26.25" x14ac:dyDescent="0.25">
      <c r="A2108" s="2" t="s">
        <v>8</v>
      </c>
      <c r="B2108" s="1" t="s">
        <v>7</v>
      </c>
      <c r="C2108" s="14">
        <v>2018</v>
      </c>
      <c r="D2108" s="7" t="s">
        <v>41</v>
      </c>
      <c r="E2108" s="3">
        <v>0</v>
      </c>
      <c r="F2108" s="3">
        <v>0</v>
      </c>
      <c r="G2108" s="3">
        <v>0</v>
      </c>
      <c r="H2108" s="3">
        <v>0</v>
      </c>
      <c r="I2108" s="3">
        <v>0</v>
      </c>
    </row>
    <row r="2109" spans="1:9" x14ac:dyDescent="0.25">
      <c r="A2109" s="4" t="s">
        <v>9</v>
      </c>
      <c r="B2109" s="1" t="s">
        <v>7</v>
      </c>
      <c r="C2109" s="15">
        <v>2012</v>
      </c>
      <c r="D2109" s="7" t="s">
        <v>41</v>
      </c>
      <c r="E2109" s="5">
        <v>55385.86</v>
      </c>
      <c r="F2109" s="5">
        <v>128.9</v>
      </c>
      <c r="G2109" s="5">
        <v>1067.58</v>
      </c>
      <c r="H2109" s="5">
        <v>160.88999999999999</v>
      </c>
      <c r="I2109" s="5">
        <v>56.44</v>
      </c>
    </row>
    <row r="2110" spans="1:9" x14ac:dyDescent="0.25">
      <c r="A2110" s="2" t="s">
        <v>9</v>
      </c>
      <c r="B2110" s="1" t="s">
        <v>7</v>
      </c>
      <c r="C2110" s="14">
        <v>2013</v>
      </c>
      <c r="D2110" s="7" t="s">
        <v>41</v>
      </c>
      <c r="E2110" s="3">
        <v>50391.11</v>
      </c>
      <c r="F2110" s="3">
        <v>117.23</v>
      </c>
      <c r="G2110" s="3">
        <v>990.35</v>
      </c>
      <c r="H2110" s="3">
        <v>158.15</v>
      </c>
      <c r="I2110" s="3">
        <v>56.12</v>
      </c>
    </row>
    <row r="2111" spans="1:9" x14ac:dyDescent="0.25">
      <c r="A2111" s="4" t="s">
        <v>9</v>
      </c>
      <c r="B2111" s="1" t="s">
        <v>7</v>
      </c>
      <c r="C2111" s="15">
        <v>2014</v>
      </c>
      <c r="D2111" s="7" t="s">
        <v>41</v>
      </c>
      <c r="E2111" s="5">
        <v>46882.79</v>
      </c>
      <c r="F2111" s="5">
        <v>108.94</v>
      </c>
      <c r="G2111" s="5">
        <v>967.64</v>
      </c>
      <c r="H2111" s="5">
        <v>175.72</v>
      </c>
      <c r="I2111" s="5">
        <v>63.8</v>
      </c>
    </row>
    <row r="2112" spans="1:9" x14ac:dyDescent="0.25">
      <c r="A2112" s="2" t="s">
        <v>9</v>
      </c>
      <c r="B2112" s="1" t="s">
        <v>7</v>
      </c>
      <c r="C2112" s="14">
        <v>2015</v>
      </c>
      <c r="D2112" s="7" t="s">
        <v>41</v>
      </c>
      <c r="E2112" s="3">
        <v>57249.84</v>
      </c>
      <c r="F2112" s="3">
        <v>132.37</v>
      </c>
      <c r="G2112" s="3">
        <v>1158.56</v>
      </c>
      <c r="H2112" s="3">
        <v>205.45</v>
      </c>
      <c r="I2112" s="3">
        <v>73.89</v>
      </c>
    </row>
    <row r="2113" spans="1:9" x14ac:dyDescent="0.25">
      <c r="A2113" s="4" t="s">
        <v>9</v>
      </c>
      <c r="B2113" s="1" t="s">
        <v>7</v>
      </c>
      <c r="C2113" s="15">
        <v>2016</v>
      </c>
      <c r="D2113" s="7" t="s">
        <v>41</v>
      </c>
      <c r="E2113" s="5">
        <v>50482.42</v>
      </c>
      <c r="F2113" s="5">
        <v>113</v>
      </c>
      <c r="G2113" s="5">
        <v>1019.15</v>
      </c>
      <c r="H2113" s="5">
        <v>206.27</v>
      </c>
      <c r="I2113" s="5">
        <v>73.7</v>
      </c>
    </row>
    <row r="2114" spans="1:9" x14ac:dyDescent="0.25">
      <c r="A2114" s="2" t="s">
        <v>9</v>
      </c>
      <c r="B2114" s="1" t="s">
        <v>7</v>
      </c>
      <c r="C2114" s="14">
        <v>2017</v>
      </c>
      <c r="D2114" s="7" t="s">
        <v>41</v>
      </c>
      <c r="E2114" s="3">
        <v>54977.37</v>
      </c>
      <c r="F2114" s="3">
        <v>122.77</v>
      </c>
      <c r="G2114" s="3">
        <v>1097.92</v>
      </c>
      <c r="H2114" s="3">
        <v>219.54</v>
      </c>
      <c r="I2114" s="3">
        <v>78.06</v>
      </c>
    </row>
    <row r="2115" spans="1:9" x14ac:dyDescent="0.25">
      <c r="A2115" s="4" t="s">
        <v>9</v>
      </c>
      <c r="B2115" s="1" t="s">
        <v>7</v>
      </c>
      <c r="C2115" s="15">
        <v>2018</v>
      </c>
      <c r="D2115" s="7" t="s">
        <v>41</v>
      </c>
      <c r="E2115" s="5">
        <v>236697.28</v>
      </c>
      <c r="F2115" s="5">
        <v>542.66</v>
      </c>
      <c r="G2115" s="5">
        <v>5417.12</v>
      </c>
      <c r="H2115" s="5">
        <v>1257.71</v>
      </c>
      <c r="I2115" s="5">
        <v>469.75</v>
      </c>
    </row>
    <row r="2116" spans="1:9" x14ac:dyDescent="0.25">
      <c r="A2116" s="2" t="s">
        <v>10</v>
      </c>
      <c r="B2116" s="1" t="s">
        <v>7</v>
      </c>
      <c r="C2116" s="14">
        <v>2012</v>
      </c>
      <c r="D2116" s="7" t="s">
        <v>41</v>
      </c>
      <c r="E2116" s="3">
        <v>0</v>
      </c>
      <c r="F2116" s="3">
        <v>0</v>
      </c>
      <c r="G2116" s="3">
        <v>0</v>
      </c>
      <c r="H2116" s="3">
        <v>0</v>
      </c>
      <c r="I2116" s="3">
        <v>0</v>
      </c>
    </row>
    <row r="2117" spans="1:9" x14ac:dyDescent="0.25">
      <c r="A2117" s="4" t="s">
        <v>10</v>
      </c>
      <c r="B2117" s="1" t="s">
        <v>7</v>
      </c>
      <c r="C2117" s="15">
        <v>2013</v>
      </c>
      <c r="D2117" s="7" t="s">
        <v>41</v>
      </c>
      <c r="E2117" s="5">
        <v>0</v>
      </c>
      <c r="F2117" s="5">
        <v>0</v>
      </c>
      <c r="G2117" s="5">
        <v>0</v>
      </c>
      <c r="H2117" s="5">
        <v>0</v>
      </c>
      <c r="I2117" s="5">
        <v>0</v>
      </c>
    </row>
    <row r="2118" spans="1:9" x14ac:dyDescent="0.25">
      <c r="A2118" s="2" t="s">
        <v>10</v>
      </c>
      <c r="B2118" s="1" t="s">
        <v>7</v>
      </c>
      <c r="C2118" s="14">
        <v>2014</v>
      </c>
      <c r="D2118" s="7" t="s">
        <v>41</v>
      </c>
      <c r="E2118" s="3">
        <v>0</v>
      </c>
      <c r="F2118" s="3">
        <v>0</v>
      </c>
      <c r="G2118" s="3">
        <v>0</v>
      </c>
      <c r="H2118" s="3">
        <v>0</v>
      </c>
      <c r="I2118" s="3">
        <v>0</v>
      </c>
    </row>
    <row r="2119" spans="1:9" x14ac:dyDescent="0.25">
      <c r="A2119" s="4" t="s">
        <v>10</v>
      </c>
      <c r="B2119" s="1" t="s">
        <v>7</v>
      </c>
      <c r="C2119" s="15">
        <v>2015</v>
      </c>
      <c r="D2119" s="7" t="s">
        <v>41</v>
      </c>
      <c r="E2119" s="5">
        <v>31.47</v>
      </c>
      <c r="F2119" s="5">
        <v>7.0000000000000007E-2</v>
      </c>
      <c r="G2119" s="5">
        <v>0.76</v>
      </c>
      <c r="H2119" s="5">
        <v>0.18</v>
      </c>
      <c r="I2119" s="5">
        <v>7.0000000000000007E-2</v>
      </c>
    </row>
    <row r="2120" spans="1:9" x14ac:dyDescent="0.25">
      <c r="A2120" s="2" t="s">
        <v>10</v>
      </c>
      <c r="B2120" s="1" t="s">
        <v>7</v>
      </c>
      <c r="C2120" s="14">
        <v>2016</v>
      </c>
      <c r="D2120" s="7" t="s">
        <v>41</v>
      </c>
      <c r="E2120" s="3">
        <v>9.07</v>
      </c>
      <c r="F2120" s="3">
        <v>0.02</v>
      </c>
      <c r="G2120" s="3">
        <v>0.22</v>
      </c>
      <c r="H2120" s="3">
        <v>0.05</v>
      </c>
      <c r="I2120" s="3">
        <v>0.02</v>
      </c>
    </row>
    <row r="2121" spans="1:9" x14ac:dyDescent="0.25">
      <c r="A2121" s="4" t="s">
        <v>10</v>
      </c>
      <c r="B2121" s="1" t="s">
        <v>7</v>
      </c>
      <c r="C2121" s="15">
        <v>2017</v>
      </c>
      <c r="D2121" s="7" t="s">
        <v>41</v>
      </c>
      <c r="E2121" s="5">
        <v>6.76</v>
      </c>
      <c r="F2121" s="5">
        <v>0.02</v>
      </c>
      <c r="G2121" s="5">
        <v>0.16</v>
      </c>
      <c r="H2121" s="5">
        <v>0.04</v>
      </c>
      <c r="I2121" s="5">
        <v>0.02</v>
      </c>
    </row>
    <row r="2122" spans="1:9" x14ac:dyDescent="0.25">
      <c r="A2122" s="2" t="s">
        <v>10</v>
      </c>
      <c r="B2122" s="1" t="s">
        <v>7</v>
      </c>
      <c r="C2122" s="14">
        <v>2018</v>
      </c>
      <c r="D2122" s="7" t="s">
        <v>41</v>
      </c>
      <c r="E2122" s="3">
        <v>33.4</v>
      </c>
      <c r="F2122" s="3">
        <v>0.08</v>
      </c>
      <c r="G2122" s="3">
        <v>0.81</v>
      </c>
      <c r="H2122" s="3">
        <v>0.2</v>
      </c>
      <c r="I2122" s="3">
        <v>0.08</v>
      </c>
    </row>
    <row r="2123" spans="1:9" ht="26.25" x14ac:dyDescent="0.25">
      <c r="A2123" s="4" t="s">
        <v>11</v>
      </c>
      <c r="B2123" s="1" t="s">
        <v>7</v>
      </c>
      <c r="C2123" s="15">
        <v>2012</v>
      </c>
      <c r="D2123" s="7" t="s">
        <v>41</v>
      </c>
      <c r="E2123" s="5">
        <v>0</v>
      </c>
      <c r="F2123" s="5">
        <v>0</v>
      </c>
      <c r="G2123" s="5">
        <v>0</v>
      </c>
      <c r="H2123" s="5">
        <v>0</v>
      </c>
      <c r="I2123" s="5">
        <v>0</v>
      </c>
    </row>
    <row r="2124" spans="1:9" ht="26.25" x14ac:dyDescent="0.25">
      <c r="A2124" s="2" t="s">
        <v>11</v>
      </c>
      <c r="B2124" s="1" t="s">
        <v>7</v>
      </c>
      <c r="C2124" s="14">
        <v>2013</v>
      </c>
      <c r="D2124" s="7" t="s">
        <v>41</v>
      </c>
      <c r="E2124" s="3">
        <v>0</v>
      </c>
      <c r="F2124" s="3">
        <v>0</v>
      </c>
      <c r="G2124" s="3">
        <v>0</v>
      </c>
      <c r="H2124" s="3">
        <v>0</v>
      </c>
      <c r="I2124" s="3">
        <v>0</v>
      </c>
    </row>
    <row r="2125" spans="1:9" ht="26.25" x14ac:dyDescent="0.25">
      <c r="A2125" s="4" t="s">
        <v>11</v>
      </c>
      <c r="B2125" s="1" t="s">
        <v>7</v>
      </c>
      <c r="C2125" s="15">
        <v>2014</v>
      </c>
      <c r="D2125" s="7" t="s">
        <v>41</v>
      </c>
      <c r="E2125" s="5">
        <v>0</v>
      </c>
      <c r="F2125" s="5">
        <v>0</v>
      </c>
      <c r="G2125" s="5">
        <v>0</v>
      </c>
      <c r="H2125" s="5">
        <v>0</v>
      </c>
      <c r="I2125" s="5">
        <v>0</v>
      </c>
    </row>
    <row r="2126" spans="1:9" ht="26.25" x14ac:dyDescent="0.25">
      <c r="A2126" s="2" t="s">
        <v>11</v>
      </c>
      <c r="B2126" s="1" t="s">
        <v>7</v>
      </c>
      <c r="C2126" s="14">
        <v>2015</v>
      </c>
      <c r="D2126" s="7" t="s">
        <v>41</v>
      </c>
      <c r="E2126" s="3">
        <v>0</v>
      </c>
      <c r="F2126" s="3">
        <v>0</v>
      </c>
      <c r="G2126" s="3">
        <v>0</v>
      </c>
      <c r="H2126" s="3">
        <v>0</v>
      </c>
      <c r="I2126" s="3">
        <v>0</v>
      </c>
    </row>
    <row r="2127" spans="1:9" ht="26.25" x14ac:dyDescent="0.25">
      <c r="A2127" s="4" t="s">
        <v>11</v>
      </c>
      <c r="B2127" s="1" t="s">
        <v>7</v>
      </c>
      <c r="C2127" s="15">
        <v>2016</v>
      </c>
      <c r="D2127" s="7" t="s">
        <v>41</v>
      </c>
      <c r="E2127" s="5">
        <v>0</v>
      </c>
      <c r="F2127" s="5">
        <v>0</v>
      </c>
      <c r="G2127" s="5">
        <v>0</v>
      </c>
      <c r="H2127" s="5">
        <v>0</v>
      </c>
      <c r="I2127" s="5">
        <v>0</v>
      </c>
    </row>
    <row r="2128" spans="1:9" ht="26.25" x14ac:dyDescent="0.25">
      <c r="A2128" s="2" t="s">
        <v>11</v>
      </c>
      <c r="B2128" s="1" t="s">
        <v>7</v>
      </c>
      <c r="C2128" s="14">
        <v>2017</v>
      </c>
      <c r="D2128" s="7" t="s">
        <v>41</v>
      </c>
      <c r="E2128" s="3">
        <v>0</v>
      </c>
      <c r="F2128" s="3">
        <v>0</v>
      </c>
      <c r="G2128" s="3">
        <v>0</v>
      </c>
      <c r="H2128" s="3">
        <v>0</v>
      </c>
      <c r="I2128" s="3">
        <v>0</v>
      </c>
    </row>
    <row r="2129" spans="1:9" ht="26.25" x14ac:dyDescent="0.25">
      <c r="A2129" s="4" t="s">
        <v>11</v>
      </c>
      <c r="B2129" s="1" t="s">
        <v>7</v>
      </c>
      <c r="C2129" s="15">
        <v>2018</v>
      </c>
      <c r="D2129" s="7" t="s">
        <v>41</v>
      </c>
      <c r="E2129" s="5">
        <v>0</v>
      </c>
      <c r="F2129" s="5">
        <v>0</v>
      </c>
      <c r="G2129" s="5">
        <v>0</v>
      </c>
      <c r="H2129" s="5">
        <v>0</v>
      </c>
      <c r="I2129" s="5">
        <v>0</v>
      </c>
    </row>
    <row r="2130" spans="1:9" ht="26.25" x14ac:dyDescent="0.25">
      <c r="A2130" s="2" t="s">
        <v>12</v>
      </c>
      <c r="B2130" s="1" t="s">
        <v>7</v>
      </c>
      <c r="C2130" s="14">
        <v>2012</v>
      </c>
      <c r="D2130" s="7" t="s">
        <v>41</v>
      </c>
      <c r="E2130" s="3">
        <v>0</v>
      </c>
      <c r="F2130" s="3">
        <v>0</v>
      </c>
      <c r="G2130" s="3">
        <v>0</v>
      </c>
      <c r="H2130" s="3">
        <v>0</v>
      </c>
      <c r="I2130" s="3">
        <v>0</v>
      </c>
    </row>
    <row r="2131" spans="1:9" ht="26.25" x14ac:dyDescent="0.25">
      <c r="A2131" s="4" t="s">
        <v>12</v>
      </c>
      <c r="B2131" s="1" t="s">
        <v>7</v>
      </c>
      <c r="C2131" s="15">
        <v>2013</v>
      </c>
      <c r="D2131" s="7" t="s">
        <v>41</v>
      </c>
      <c r="E2131" s="5">
        <v>0</v>
      </c>
      <c r="F2131" s="5">
        <v>0</v>
      </c>
      <c r="G2131" s="5">
        <v>0</v>
      </c>
      <c r="H2131" s="5">
        <v>0</v>
      </c>
      <c r="I2131" s="5">
        <v>0</v>
      </c>
    </row>
    <row r="2132" spans="1:9" ht="26.25" x14ac:dyDescent="0.25">
      <c r="A2132" s="2" t="s">
        <v>12</v>
      </c>
      <c r="B2132" s="1" t="s">
        <v>7</v>
      </c>
      <c r="C2132" s="14">
        <v>2014</v>
      </c>
      <c r="D2132" s="7" t="s">
        <v>41</v>
      </c>
      <c r="E2132" s="3">
        <v>0</v>
      </c>
      <c r="F2132" s="3">
        <v>0</v>
      </c>
      <c r="G2132" s="3">
        <v>0</v>
      </c>
      <c r="H2132" s="3">
        <v>0</v>
      </c>
      <c r="I2132" s="3">
        <v>0</v>
      </c>
    </row>
    <row r="2133" spans="1:9" ht="26.25" x14ac:dyDescent="0.25">
      <c r="A2133" s="4" t="s">
        <v>12</v>
      </c>
      <c r="B2133" s="1" t="s">
        <v>7</v>
      </c>
      <c r="C2133" s="15">
        <v>2015</v>
      </c>
      <c r="D2133" s="7" t="s">
        <v>41</v>
      </c>
      <c r="E2133" s="5">
        <v>0</v>
      </c>
      <c r="F2133" s="5">
        <v>0</v>
      </c>
      <c r="G2133" s="5">
        <v>0</v>
      </c>
      <c r="H2133" s="5">
        <v>0</v>
      </c>
      <c r="I2133" s="5">
        <v>0</v>
      </c>
    </row>
    <row r="2134" spans="1:9" ht="26.25" x14ac:dyDescent="0.25">
      <c r="A2134" s="2" t="s">
        <v>12</v>
      </c>
      <c r="B2134" s="1" t="s">
        <v>7</v>
      </c>
      <c r="C2134" s="14">
        <v>2016</v>
      </c>
      <c r="D2134" s="7" t="s">
        <v>41</v>
      </c>
      <c r="E2134" s="3">
        <v>0</v>
      </c>
      <c r="F2134" s="3">
        <v>0</v>
      </c>
      <c r="G2134" s="3">
        <v>0</v>
      </c>
      <c r="H2134" s="3">
        <v>0</v>
      </c>
      <c r="I2134" s="3">
        <v>0</v>
      </c>
    </row>
    <row r="2135" spans="1:9" ht="26.25" x14ac:dyDescent="0.25">
      <c r="A2135" s="4" t="s">
        <v>12</v>
      </c>
      <c r="B2135" s="1" t="s">
        <v>7</v>
      </c>
      <c r="C2135" s="15">
        <v>2017</v>
      </c>
      <c r="D2135" s="7" t="s">
        <v>41</v>
      </c>
      <c r="E2135" s="5">
        <v>0</v>
      </c>
      <c r="F2135" s="5">
        <v>0</v>
      </c>
      <c r="G2135" s="5">
        <v>0</v>
      </c>
      <c r="H2135" s="5">
        <v>0</v>
      </c>
      <c r="I2135" s="5">
        <v>0</v>
      </c>
    </row>
    <row r="2136" spans="1:9" ht="26.25" x14ac:dyDescent="0.25">
      <c r="A2136" s="2" t="s">
        <v>12</v>
      </c>
      <c r="B2136" s="1" t="s">
        <v>7</v>
      </c>
      <c r="C2136" s="14">
        <v>2018</v>
      </c>
      <c r="D2136" s="7" t="s">
        <v>41</v>
      </c>
      <c r="E2136" s="3">
        <v>0</v>
      </c>
      <c r="F2136" s="3">
        <v>0</v>
      </c>
      <c r="G2136" s="3">
        <v>0</v>
      </c>
      <c r="H2136" s="3">
        <v>0</v>
      </c>
      <c r="I2136" s="3">
        <v>0</v>
      </c>
    </row>
    <row r="2137" spans="1:9" ht="26.25" x14ac:dyDescent="0.25">
      <c r="A2137" s="4" t="s">
        <v>13</v>
      </c>
      <c r="B2137" s="1" t="s">
        <v>7</v>
      </c>
      <c r="C2137" s="15">
        <v>2012</v>
      </c>
      <c r="D2137" s="7" t="s">
        <v>41</v>
      </c>
      <c r="E2137" s="5">
        <v>0</v>
      </c>
      <c r="F2137" s="5">
        <v>0</v>
      </c>
      <c r="G2137" s="5">
        <v>0</v>
      </c>
      <c r="H2137" s="5">
        <v>0</v>
      </c>
      <c r="I2137" s="5">
        <v>0</v>
      </c>
    </row>
    <row r="2138" spans="1:9" ht="26.25" x14ac:dyDescent="0.25">
      <c r="A2138" s="2" t="s">
        <v>13</v>
      </c>
      <c r="B2138" s="1" t="s">
        <v>7</v>
      </c>
      <c r="C2138" s="14">
        <v>2013</v>
      </c>
      <c r="D2138" s="7" t="s">
        <v>41</v>
      </c>
      <c r="E2138" s="3">
        <v>0</v>
      </c>
      <c r="F2138" s="3">
        <v>0</v>
      </c>
      <c r="G2138" s="3">
        <v>0</v>
      </c>
      <c r="H2138" s="3">
        <v>0</v>
      </c>
      <c r="I2138" s="3">
        <v>0</v>
      </c>
    </row>
    <row r="2139" spans="1:9" ht="26.25" x14ac:dyDescent="0.25">
      <c r="A2139" s="4" t="s">
        <v>13</v>
      </c>
      <c r="B2139" s="1" t="s">
        <v>7</v>
      </c>
      <c r="C2139" s="15">
        <v>2014</v>
      </c>
      <c r="D2139" s="7" t="s">
        <v>41</v>
      </c>
      <c r="E2139" s="5">
        <v>0</v>
      </c>
      <c r="F2139" s="5">
        <v>0</v>
      </c>
      <c r="G2139" s="5">
        <v>0</v>
      </c>
      <c r="H2139" s="5">
        <v>0</v>
      </c>
      <c r="I2139" s="5">
        <v>0</v>
      </c>
    </row>
    <row r="2140" spans="1:9" ht="26.25" x14ac:dyDescent="0.25">
      <c r="A2140" s="2" t="s">
        <v>13</v>
      </c>
      <c r="B2140" s="1" t="s">
        <v>7</v>
      </c>
      <c r="C2140" s="14">
        <v>2015</v>
      </c>
      <c r="D2140" s="7" t="s">
        <v>41</v>
      </c>
      <c r="E2140" s="3">
        <v>0</v>
      </c>
      <c r="F2140" s="3">
        <v>0</v>
      </c>
      <c r="G2140" s="3">
        <v>0</v>
      </c>
      <c r="H2140" s="3">
        <v>0</v>
      </c>
      <c r="I2140" s="3">
        <v>0</v>
      </c>
    </row>
    <row r="2141" spans="1:9" ht="26.25" x14ac:dyDescent="0.25">
      <c r="A2141" s="4" t="s">
        <v>13</v>
      </c>
      <c r="B2141" s="1" t="s">
        <v>7</v>
      </c>
      <c r="C2141" s="15">
        <v>2016</v>
      </c>
      <c r="D2141" s="7" t="s">
        <v>41</v>
      </c>
      <c r="E2141" s="5">
        <v>0</v>
      </c>
      <c r="F2141" s="5">
        <v>0</v>
      </c>
      <c r="G2141" s="5">
        <v>0</v>
      </c>
      <c r="H2141" s="5">
        <v>0</v>
      </c>
      <c r="I2141" s="5">
        <v>0</v>
      </c>
    </row>
    <row r="2142" spans="1:9" ht="26.25" x14ac:dyDescent="0.25">
      <c r="A2142" s="2" t="s">
        <v>13</v>
      </c>
      <c r="B2142" s="1" t="s">
        <v>7</v>
      </c>
      <c r="C2142" s="14">
        <v>2017</v>
      </c>
      <c r="D2142" s="7" t="s">
        <v>41</v>
      </c>
      <c r="E2142" s="3">
        <v>0</v>
      </c>
      <c r="F2142" s="3">
        <v>0</v>
      </c>
      <c r="G2142" s="3">
        <v>0</v>
      </c>
      <c r="H2142" s="3">
        <v>0</v>
      </c>
      <c r="I2142" s="3">
        <v>0</v>
      </c>
    </row>
    <row r="2143" spans="1:9" ht="26.25" x14ac:dyDescent="0.25">
      <c r="A2143" s="4" t="s">
        <v>13</v>
      </c>
      <c r="B2143" s="1" t="s">
        <v>7</v>
      </c>
      <c r="C2143" s="15">
        <v>2018</v>
      </c>
      <c r="D2143" s="7" t="s">
        <v>41</v>
      </c>
      <c r="E2143" s="5">
        <v>0</v>
      </c>
      <c r="F2143" s="5">
        <v>0</v>
      </c>
      <c r="G2143" s="5">
        <v>0</v>
      </c>
      <c r="H2143" s="5">
        <v>0</v>
      </c>
      <c r="I2143" s="5">
        <v>0</v>
      </c>
    </row>
    <row r="2144" spans="1:9" ht="26.25" x14ac:dyDescent="0.25">
      <c r="A2144" s="2" t="s">
        <v>14</v>
      </c>
      <c r="B2144" s="1" t="s">
        <v>7</v>
      </c>
      <c r="C2144" s="14">
        <v>2012</v>
      </c>
      <c r="D2144" s="7" t="s">
        <v>41</v>
      </c>
      <c r="E2144" s="3">
        <v>0</v>
      </c>
      <c r="F2144" s="3">
        <v>0</v>
      </c>
      <c r="G2144" s="3">
        <v>0</v>
      </c>
      <c r="H2144" s="3">
        <v>0</v>
      </c>
      <c r="I2144" s="3">
        <v>0</v>
      </c>
    </row>
    <row r="2145" spans="1:9" ht="26.25" x14ac:dyDescent="0.25">
      <c r="A2145" s="4" t="s">
        <v>14</v>
      </c>
      <c r="B2145" s="1" t="s">
        <v>7</v>
      </c>
      <c r="C2145" s="15">
        <v>2013</v>
      </c>
      <c r="D2145" s="7" t="s">
        <v>41</v>
      </c>
      <c r="E2145" s="5">
        <v>0</v>
      </c>
      <c r="F2145" s="5">
        <v>0</v>
      </c>
      <c r="G2145" s="5">
        <v>0</v>
      </c>
      <c r="H2145" s="5">
        <v>0</v>
      </c>
      <c r="I2145" s="5">
        <v>0</v>
      </c>
    </row>
    <row r="2146" spans="1:9" ht="26.25" x14ac:dyDescent="0.25">
      <c r="A2146" s="2" t="s">
        <v>14</v>
      </c>
      <c r="B2146" s="1" t="s">
        <v>7</v>
      </c>
      <c r="C2146" s="14">
        <v>2014</v>
      </c>
      <c r="D2146" s="7" t="s">
        <v>41</v>
      </c>
      <c r="E2146" s="3">
        <v>0</v>
      </c>
      <c r="F2146" s="3">
        <v>0</v>
      </c>
      <c r="G2146" s="3">
        <v>0</v>
      </c>
      <c r="H2146" s="3">
        <v>0</v>
      </c>
      <c r="I2146" s="3">
        <v>0</v>
      </c>
    </row>
    <row r="2147" spans="1:9" ht="26.25" x14ac:dyDescent="0.25">
      <c r="A2147" s="4" t="s">
        <v>14</v>
      </c>
      <c r="B2147" s="1" t="s">
        <v>7</v>
      </c>
      <c r="C2147" s="15">
        <v>2015</v>
      </c>
      <c r="D2147" s="7" t="s">
        <v>41</v>
      </c>
      <c r="E2147" s="5">
        <v>0</v>
      </c>
      <c r="F2147" s="5">
        <v>0</v>
      </c>
      <c r="G2147" s="5">
        <v>0</v>
      </c>
      <c r="H2147" s="5">
        <v>0</v>
      </c>
      <c r="I2147" s="5">
        <v>0</v>
      </c>
    </row>
    <row r="2148" spans="1:9" ht="26.25" x14ac:dyDescent="0.25">
      <c r="A2148" s="2" t="s">
        <v>14</v>
      </c>
      <c r="B2148" s="1" t="s">
        <v>7</v>
      </c>
      <c r="C2148" s="14">
        <v>2016</v>
      </c>
      <c r="D2148" s="7" t="s">
        <v>41</v>
      </c>
      <c r="E2148" s="3">
        <v>0</v>
      </c>
      <c r="F2148" s="3">
        <v>0</v>
      </c>
      <c r="G2148" s="3">
        <v>0</v>
      </c>
      <c r="H2148" s="3">
        <v>0</v>
      </c>
      <c r="I2148" s="3">
        <v>0</v>
      </c>
    </row>
    <row r="2149" spans="1:9" ht="26.25" x14ac:dyDescent="0.25">
      <c r="A2149" s="4" t="s">
        <v>14</v>
      </c>
      <c r="B2149" s="1" t="s">
        <v>7</v>
      </c>
      <c r="C2149" s="15">
        <v>2017</v>
      </c>
      <c r="D2149" s="7" t="s">
        <v>41</v>
      </c>
      <c r="E2149" s="5">
        <v>0</v>
      </c>
      <c r="F2149" s="5">
        <v>0</v>
      </c>
      <c r="G2149" s="5">
        <v>0</v>
      </c>
      <c r="H2149" s="5">
        <v>0</v>
      </c>
      <c r="I2149" s="5">
        <v>0</v>
      </c>
    </row>
    <row r="2150" spans="1:9" ht="26.25" x14ac:dyDescent="0.25">
      <c r="A2150" s="2" t="s">
        <v>14</v>
      </c>
      <c r="B2150" s="1" t="s">
        <v>7</v>
      </c>
      <c r="C2150" s="14">
        <v>2018</v>
      </c>
      <c r="D2150" s="7" t="s">
        <v>41</v>
      </c>
      <c r="E2150" s="3">
        <v>0</v>
      </c>
      <c r="F2150" s="3">
        <v>0</v>
      </c>
      <c r="G2150" s="3">
        <v>0</v>
      </c>
      <c r="H2150" s="3">
        <v>0</v>
      </c>
      <c r="I2150" s="3">
        <v>0</v>
      </c>
    </row>
    <row r="2151" spans="1:9" ht="26.25" x14ac:dyDescent="0.25">
      <c r="A2151" s="4" t="s">
        <v>15</v>
      </c>
      <c r="B2151" s="1" t="s">
        <v>7</v>
      </c>
      <c r="C2151" s="15">
        <v>2012</v>
      </c>
      <c r="D2151" s="7" t="s">
        <v>41</v>
      </c>
      <c r="E2151" s="5">
        <v>0</v>
      </c>
      <c r="F2151" s="5">
        <v>0</v>
      </c>
      <c r="G2151" s="5">
        <v>0</v>
      </c>
      <c r="H2151" s="5">
        <v>0</v>
      </c>
      <c r="I2151" s="5">
        <v>0</v>
      </c>
    </row>
    <row r="2152" spans="1:9" ht="26.25" x14ac:dyDescent="0.25">
      <c r="A2152" s="2" t="s">
        <v>15</v>
      </c>
      <c r="B2152" s="1" t="s">
        <v>7</v>
      </c>
      <c r="C2152" s="14">
        <v>2013</v>
      </c>
      <c r="D2152" s="7" t="s">
        <v>41</v>
      </c>
      <c r="E2152" s="3">
        <v>0</v>
      </c>
      <c r="F2152" s="3">
        <v>0</v>
      </c>
      <c r="G2152" s="3">
        <v>0</v>
      </c>
      <c r="H2152" s="3">
        <v>0</v>
      </c>
      <c r="I2152" s="3">
        <v>0</v>
      </c>
    </row>
    <row r="2153" spans="1:9" ht="26.25" x14ac:dyDescent="0.25">
      <c r="A2153" s="4" t="s">
        <v>15</v>
      </c>
      <c r="B2153" s="1" t="s">
        <v>7</v>
      </c>
      <c r="C2153" s="15">
        <v>2014</v>
      </c>
      <c r="D2153" s="7" t="s">
        <v>41</v>
      </c>
      <c r="E2153" s="5">
        <v>0</v>
      </c>
      <c r="F2153" s="5">
        <v>0</v>
      </c>
      <c r="G2153" s="5">
        <v>0</v>
      </c>
      <c r="H2153" s="5">
        <v>0</v>
      </c>
      <c r="I2153" s="5">
        <v>0</v>
      </c>
    </row>
    <row r="2154" spans="1:9" ht="26.25" x14ac:dyDescent="0.25">
      <c r="A2154" s="2" t="s">
        <v>15</v>
      </c>
      <c r="B2154" s="1" t="s">
        <v>7</v>
      </c>
      <c r="C2154" s="14">
        <v>2015</v>
      </c>
      <c r="D2154" s="7" t="s">
        <v>41</v>
      </c>
      <c r="E2154" s="3">
        <v>0</v>
      </c>
      <c r="F2154" s="3">
        <v>0</v>
      </c>
      <c r="G2154" s="3">
        <v>0</v>
      </c>
      <c r="H2154" s="3">
        <v>0</v>
      </c>
      <c r="I2154" s="3">
        <v>0</v>
      </c>
    </row>
    <row r="2155" spans="1:9" ht="26.25" x14ac:dyDescent="0.25">
      <c r="A2155" s="4" t="s">
        <v>15</v>
      </c>
      <c r="B2155" s="1" t="s">
        <v>7</v>
      </c>
      <c r="C2155" s="15">
        <v>2016</v>
      </c>
      <c r="D2155" s="7" t="s">
        <v>41</v>
      </c>
      <c r="E2155" s="5">
        <v>0</v>
      </c>
      <c r="F2155" s="5">
        <v>0</v>
      </c>
      <c r="G2155" s="5">
        <v>0</v>
      </c>
      <c r="H2155" s="5">
        <v>0</v>
      </c>
      <c r="I2155" s="5">
        <v>0</v>
      </c>
    </row>
    <row r="2156" spans="1:9" ht="26.25" x14ac:dyDescent="0.25">
      <c r="A2156" s="2" t="s">
        <v>15</v>
      </c>
      <c r="B2156" s="1" t="s">
        <v>7</v>
      </c>
      <c r="C2156" s="14">
        <v>2017</v>
      </c>
      <c r="D2156" s="7" t="s">
        <v>41</v>
      </c>
      <c r="E2156" s="3">
        <v>0</v>
      </c>
      <c r="F2156" s="3">
        <v>0</v>
      </c>
      <c r="G2156" s="3">
        <v>0</v>
      </c>
      <c r="H2156" s="3">
        <v>0</v>
      </c>
      <c r="I2156" s="3">
        <v>0</v>
      </c>
    </row>
    <row r="2157" spans="1:9" ht="26.25" x14ac:dyDescent="0.25">
      <c r="A2157" s="4" t="s">
        <v>15</v>
      </c>
      <c r="B2157" s="1" t="s">
        <v>7</v>
      </c>
      <c r="C2157" s="15">
        <v>2018</v>
      </c>
      <c r="D2157" s="7" t="s">
        <v>41</v>
      </c>
      <c r="E2157" s="5">
        <v>0</v>
      </c>
      <c r="F2157" s="5">
        <v>0</v>
      </c>
      <c r="G2157" s="5">
        <v>0</v>
      </c>
      <c r="H2157" s="5">
        <v>0</v>
      </c>
      <c r="I2157" s="5">
        <v>0</v>
      </c>
    </row>
    <row r="2158" spans="1:9" ht="39" x14ac:dyDescent="0.25">
      <c r="A2158" s="2" t="s">
        <v>16</v>
      </c>
      <c r="B2158" s="1" t="s">
        <v>7</v>
      </c>
      <c r="C2158" s="14">
        <v>2012</v>
      </c>
      <c r="D2158" s="7" t="s">
        <v>41</v>
      </c>
      <c r="E2158" s="3">
        <v>0</v>
      </c>
      <c r="F2158" s="3">
        <v>0</v>
      </c>
      <c r="G2158" s="3">
        <v>0</v>
      </c>
      <c r="H2158" s="3">
        <v>0</v>
      </c>
      <c r="I2158" s="3">
        <v>0</v>
      </c>
    </row>
    <row r="2159" spans="1:9" ht="39" x14ac:dyDescent="0.25">
      <c r="A2159" s="4" t="s">
        <v>16</v>
      </c>
      <c r="B2159" s="1" t="s">
        <v>7</v>
      </c>
      <c r="C2159" s="15">
        <v>2013</v>
      </c>
      <c r="D2159" s="7" t="s">
        <v>41</v>
      </c>
      <c r="E2159" s="5">
        <v>0</v>
      </c>
      <c r="F2159" s="5">
        <v>0</v>
      </c>
      <c r="G2159" s="5">
        <v>0</v>
      </c>
      <c r="H2159" s="5">
        <v>0</v>
      </c>
      <c r="I2159" s="5">
        <v>0</v>
      </c>
    </row>
    <row r="2160" spans="1:9" ht="39" x14ac:dyDescent="0.25">
      <c r="A2160" s="2" t="s">
        <v>16</v>
      </c>
      <c r="B2160" s="1" t="s">
        <v>7</v>
      </c>
      <c r="C2160" s="14">
        <v>2014</v>
      </c>
      <c r="D2160" s="7" t="s">
        <v>41</v>
      </c>
      <c r="E2160" s="3">
        <v>0</v>
      </c>
      <c r="F2160" s="3">
        <v>0</v>
      </c>
      <c r="G2160" s="3">
        <v>0</v>
      </c>
      <c r="H2160" s="3">
        <v>0</v>
      </c>
      <c r="I2160" s="3">
        <v>0</v>
      </c>
    </row>
    <row r="2161" spans="1:9" ht="39" x14ac:dyDescent="0.25">
      <c r="A2161" s="4" t="s">
        <v>16</v>
      </c>
      <c r="B2161" s="1" t="s">
        <v>7</v>
      </c>
      <c r="C2161" s="15">
        <v>2015</v>
      </c>
      <c r="D2161" s="7" t="s">
        <v>41</v>
      </c>
      <c r="E2161" s="5">
        <v>0</v>
      </c>
      <c r="F2161" s="5">
        <v>0</v>
      </c>
      <c r="G2161" s="5">
        <v>0</v>
      </c>
      <c r="H2161" s="5">
        <v>0</v>
      </c>
      <c r="I2161" s="5">
        <v>0</v>
      </c>
    </row>
    <row r="2162" spans="1:9" ht="39" x14ac:dyDescent="0.25">
      <c r="A2162" s="2" t="s">
        <v>16</v>
      </c>
      <c r="B2162" s="1" t="s">
        <v>7</v>
      </c>
      <c r="C2162" s="14">
        <v>2016</v>
      </c>
      <c r="D2162" s="7" t="s">
        <v>41</v>
      </c>
      <c r="E2162" s="3">
        <v>0</v>
      </c>
      <c r="F2162" s="3">
        <v>0</v>
      </c>
      <c r="G2162" s="3">
        <v>0</v>
      </c>
      <c r="H2162" s="3">
        <v>0</v>
      </c>
      <c r="I2162" s="3">
        <v>0</v>
      </c>
    </row>
    <row r="2163" spans="1:9" ht="39" x14ac:dyDescent="0.25">
      <c r="A2163" s="4" t="s">
        <v>16</v>
      </c>
      <c r="B2163" s="1" t="s">
        <v>7</v>
      </c>
      <c r="C2163" s="15">
        <v>2017</v>
      </c>
      <c r="D2163" s="7" t="s">
        <v>41</v>
      </c>
      <c r="E2163" s="5">
        <v>0</v>
      </c>
      <c r="F2163" s="5">
        <v>0</v>
      </c>
      <c r="G2163" s="5">
        <v>0</v>
      </c>
      <c r="H2163" s="5">
        <v>0</v>
      </c>
      <c r="I2163" s="5">
        <v>0</v>
      </c>
    </row>
    <row r="2164" spans="1:9" ht="39" x14ac:dyDescent="0.25">
      <c r="A2164" s="2" t="s">
        <v>16</v>
      </c>
      <c r="B2164" s="1" t="s">
        <v>7</v>
      </c>
      <c r="C2164" s="14">
        <v>2018</v>
      </c>
      <c r="D2164" s="7" t="s">
        <v>41</v>
      </c>
      <c r="E2164" s="3">
        <v>0</v>
      </c>
      <c r="F2164" s="3">
        <v>0</v>
      </c>
      <c r="G2164" s="3">
        <v>0</v>
      </c>
      <c r="H2164" s="3">
        <v>0</v>
      </c>
      <c r="I2164" s="3">
        <v>0</v>
      </c>
    </row>
    <row r="2165" spans="1:9" ht="26.25" x14ac:dyDescent="0.25">
      <c r="A2165" s="4" t="s">
        <v>17</v>
      </c>
      <c r="B2165" s="1" t="s">
        <v>7</v>
      </c>
      <c r="C2165" s="15">
        <v>2012</v>
      </c>
      <c r="D2165" s="7" t="s">
        <v>41</v>
      </c>
      <c r="E2165" s="5">
        <v>0</v>
      </c>
      <c r="F2165" s="5">
        <v>0</v>
      </c>
      <c r="G2165" s="5">
        <v>0</v>
      </c>
      <c r="H2165" s="5">
        <v>0</v>
      </c>
      <c r="I2165" s="5">
        <v>0</v>
      </c>
    </row>
    <row r="2166" spans="1:9" ht="26.25" x14ac:dyDescent="0.25">
      <c r="A2166" s="2" t="s">
        <v>17</v>
      </c>
      <c r="B2166" s="1" t="s">
        <v>7</v>
      </c>
      <c r="C2166" s="14">
        <v>2013</v>
      </c>
      <c r="D2166" s="7" t="s">
        <v>41</v>
      </c>
      <c r="E2166" s="3">
        <v>0</v>
      </c>
      <c r="F2166" s="3">
        <v>0</v>
      </c>
      <c r="G2166" s="3">
        <v>0</v>
      </c>
      <c r="H2166" s="3">
        <v>0</v>
      </c>
      <c r="I2166" s="3">
        <v>0</v>
      </c>
    </row>
    <row r="2167" spans="1:9" ht="26.25" x14ac:dyDescent="0.25">
      <c r="A2167" s="4" t="s">
        <v>17</v>
      </c>
      <c r="B2167" s="1" t="s">
        <v>7</v>
      </c>
      <c r="C2167" s="15">
        <v>2014</v>
      </c>
      <c r="D2167" s="7" t="s">
        <v>41</v>
      </c>
      <c r="E2167" s="5">
        <v>0</v>
      </c>
      <c r="F2167" s="5">
        <v>0</v>
      </c>
      <c r="G2167" s="5">
        <v>0</v>
      </c>
      <c r="H2167" s="5">
        <v>0</v>
      </c>
      <c r="I2167" s="5">
        <v>0</v>
      </c>
    </row>
    <row r="2168" spans="1:9" ht="26.25" x14ac:dyDescent="0.25">
      <c r="A2168" s="2" t="s">
        <v>17</v>
      </c>
      <c r="B2168" s="1" t="s">
        <v>7</v>
      </c>
      <c r="C2168" s="14">
        <v>2015</v>
      </c>
      <c r="D2168" s="7" t="s">
        <v>41</v>
      </c>
      <c r="E2168" s="3">
        <v>0</v>
      </c>
      <c r="F2168" s="3">
        <v>0</v>
      </c>
      <c r="G2168" s="3">
        <v>0</v>
      </c>
      <c r="H2168" s="3">
        <v>0</v>
      </c>
      <c r="I2168" s="3">
        <v>0</v>
      </c>
    </row>
    <row r="2169" spans="1:9" ht="26.25" x14ac:dyDescent="0.25">
      <c r="A2169" s="4" t="s">
        <v>17</v>
      </c>
      <c r="B2169" s="1" t="s">
        <v>7</v>
      </c>
      <c r="C2169" s="15">
        <v>2016</v>
      </c>
      <c r="D2169" s="7" t="s">
        <v>41</v>
      </c>
      <c r="E2169" s="5">
        <v>0</v>
      </c>
      <c r="F2169" s="5">
        <v>0</v>
      </c>
      <c r="G2169" s="5">
        <v>0</v>
      </c>
      <c r="H2169" s="5">
        <v>0</v>
      </c>
      <c r="I2169" s="5">
        <v>0</v>
      </c>
    </row>
    <row r="2170" spans="1:9" ht="26.25" x14ac:dyDescent="0.25">
      <c r="A2170" s="2" t="s">
        <v>17</v>
      </c>
      <c r="B2170" s="1" t="s">
        <v>7</v>
      </c>
      <c r="C2170" s="14">
        <v>2017</v>
      </c>
      <c r="D2170" s="7" t="s">
        <v>41</v>
      </c>
      <c r="E2170" s="3">
        <v>0</v>
      </c>
      <c r="F2170" s="3">
        <v>0</v>
      </c>
      <c r="G2170" s="3">
        <v>0</v>
      </c>
      <c r="H2170" s="3">
        <v>0</v>
      </c>
      <c r="I2170" s="3">
        <v>0</v>
      </c>
    </row>
    <row r="2171" spans="1:9" ht="26.25" x14ac:dyDescent="0.25">
      <c r="A2171" s="4" t="s">
        <v>17</v>
      </c>
      <c r="B2171" s="1" t="s">
        <v>7</v>
      </c>
      <c r="C2171" s="15">
        <v>2018</v>
      </c>
      <c r="D2171" s="7" t="s">
        <v>41</v>
      </c>
      <c r="E2171" s="5">
        <v>0</v>
      </c>
      <c r="F2171" s="5">
        <v>0</v>
      </c>
      <c r="G2171" s="5">
        <v>0</v>
      </c>
      <c r="H2171" s="5">
        <v>0</v>
      </c>
      <c r="I2171" s="5">
        <v>0</v>
      </c>
    </row>
    <row r="2172" spans="1:9" ht="26.25" x14ac:dyDescent="0.25">
      <c r="A2172" s="2" t="s">
        <v>18</v>
      </c>
      <c r="B2172" s="1" t="s">
        <v>7</v>
      </c>
      <c r="C2172" s="14">
        <v>2012</v>
      </c>
      <c r="D2172" s="7" t="s">
        <v>41</v>
      </c>
      <c r="E2172" s="3">
        <v>0</v>
      </c>
      <c r="F2172" s="3">
        <v>0</v>
      </c>
      <c r="G2172" s="3">
        <v>0</v>
      </c>
      <c r="H2172" s="3">
        <v>0</v>
      </c>
      <c r="I2172" s="3">
        <v>0</v>
      </c>
    </row>
    <row r="2173" spans="1:9" ht="26.25" x14ac:dyDescent="0.25">
      <c r="A2173" s="4" t="s">
        <v>18</v>
      </c>
      <c r="B2173" s="1" t="s">
        <v>7</v>
      </c>
      <c r="C2173" s="15">
        <v>2013</v>
      </c>
      <c r="D2173" s="7" t="s">
        <v>41</v>
      </c>
      <c r="E2173" s="5">
        <v>0</v>
      </c>
      <c r="F2173" s="5">
        <v>0</v>
      </c>
      <c r="G2173" s="5">
        <v>0</v>
      </c>
      <c r="H2173" s="5">
        <v>0</v>
      </c>
      <c r="I2173" s="5">
        <v>0</v>
      </c>
    </row>
    <row r="2174" spans="1:9" ht="26.25" x14ac:dyDescent="0.25">
      <c r="A2174" s="2" t="s">
        <v>18</v>
      </c>
      <c r="B2174" s="1" t="s">
        <v>7</v>
      </c>
      <c r="C2174" s="14">
        <v>2014</v>
      </c>
      <c r="D2174" s="7" t="s">
        <v>41</v>
      </c>
      <c r="E2174" s="3">
        <v>0</v>
      </c>
      <c r="F2174" s="3">
        <v>0</v>
      </c>
      <c r="G2174" s="3">
        <v>0</v>
      </c>
      <c r="H2174" s="3">
        <v>0</v>
      </c>
      <c r="I2174" s="3">
        <v>0</v>
      </c>
    </row>
    <row r="2175" spans="1:9" ht="26.25" x14ac:dyDescent="0.25">
      <c r="A2175" s="4" t="s">
        <v>18</v>
      </c>
      <c r="B2175" s="1" t="s">
        <v>7</v>
      </c>
      <c r="C2175" s="15">
        <v>2015</v>
      </c>
      <c r="D2175" s="7" t="s">
        <v>41</v>
      </c>
      <c r="E2175" s="5">
        <v>0</v>
      </c>
      <c r="F2175" s="5">
        <v>0</v>
      </c>
      <c r="G2175" s="5">
        <v>0</v>
      </c>
      <c r="H2175" s="5">
        <v>0</v>
      </c>
      <c r="I2175" s="5">
        <v>0</v>
      </c>
    </row>
    <row r="2176" spans="1:9" ht="26.25" x14ac:dyDescent="0.25">
      <c r="A2176" s="2" t="s">
        <v>18</v>
      </c>
      <c r="B2176" s="1" t="s">
        <v>7</v>
      </c>
      <c r="C2176" s="14">
        <v>2016</v>
      </c>
      <c r="D2176" s="7" t="s">
        <v>41</v>
      </c>
      <c r="E2176" s="3">
        <v>0</v>
      </c>
      <c r="F2176" s="3">
        <v>0</v>
      </c>
      <c r="G2176" s="3">
        <v>0</v>
      </c>
      <c r="H2176" s="3">
        <v>0</v>
      </c>
      <c r="I2176" s="3">
        <v>0</v>
      </c>
    </row>
    <row r="2177" spans="1:9" ht="26.25" x14ac:dyDescent="0.25">
      <c r="A2177" s="4" t="s">
        <v>18</v>
      </c>
      <c r="B2177" s="1" t="s">
        <v>7</v>
      </c>
      <c r="C2177" s="15">
        <v>2017</v>
      </c>
      <c r="D2177" s="7" t="s">
        <v>41</v>
      </c>
      <c r="E2177" s="5">
        <v>0</v>
      </c>
      <c r="F2177" s="5">
        <v>0</v>
      </c>
      <c r="G2177" s="5">
        <v>0</v>
      </c>
      <c r="H2177" s="5">
        <v>0</v>
      </c>
      <c r="I2177" s="5">
        <v>0</v>
      </c>
    </row>
    <row r="2178" spans="1:9" ht="26.25" x14ac:dyDescent="0.25">
      <c r="A2178" s="2" t="s">
        <v>18</v>
      </c>
      <c r="B2178" s="1" t="s">
        <v>7</v>
      </c>
      <c r="C2178" s="14">
        <v>2018</v>
      </c>
      <c r="D2178" s="7" t="s">
        <v>41</v>
      </c>
      <c r="E2178" s="3">
        <v>0</v>
      </c>
      <c r="F2178" s="3">
        <v>0</v>
      </c>
      <c r="G2178" s="3">
        <v>0</v>
      </c>
      <c r="H2178" s="3">
        <v>0</v>
      </c>
      <c r="I2178" s="3">
        <v>0</v>
      </c>
    </row>
    <row r="2179" spans="1:9" ht="26.25" x14ac:dyDescent="0.25">
      <c r="A2179" s="4" t="s">
        <v>19</v>
      </c>
      <c r="B2179" s="1" t="s">
        <v>7</v>
      </c>
      <c r="C2179" s="15">
        <v>2012</v>
      </c>
      <c r="D2179" s="7" t="s">
        <v>41</v>
      </c>
      <c r="E2179" s="5">
        <v>0</v>
      </c>
      <c r="F2179" s="5">
        <v>0</v>
      </c>
      <c r="G2179" s="5">
        <v>0</v>
      </c>
      <c r="H2179" s="5">
        <v>0</v>
      </c>
      <c r="I2179" s="5">
        <v>0</v>
      </c>
    </row>
    <row r="2180" spans="1:9" ht="26.25" x14ac:dyDescent="0.25">
      <c r="A2180" s="2" t="s">
        <v>19</v>
      </c>
      <c r="B2180" s="1" t="s">
        <v>7</v>
      </c>
      <c r="C2180" s="14">
        <v>2013</v>
      </c>
      <c r="D2180" s="7" t="s">
        <v>41</v>
      </c>
      <c r="E2180" s="3">
        <v>0</v>
      </c>
      <c r="F2180" s="3">
        <v>0</v>
      </c>
      <c r="G2180" s="3">
        <v>0</v>
      </c>
      <c r="H2180" s="3">
        <v>0</v>
      </c>
      <c r="I2180" s="3">
        <v>0</v>
      </c>
    </row>
    <row r="2181" spans="1:9" ht="26.25" x14ac:dyDescent="0.25">
      <c r="A2181" s="4" t="s">
        <v>19</v>
      </c>
      <c r="B2181" s="1" t="s">
        <v>7</v>
      </c>
      <c r="C2181" s="15">
        <v>2014</v>
      </c>
      <c r="D2181" s="7" t="s">
        <v>41</v>
      </c>
      <c r="E2181" s="5">
        <v>0</v>
      </c>
      <c r="F2181" s="5">
        <v>0</v>
      </c>
      <c r="G2181" s="5">
        <v>0</v>
      </c>
      <c r="H2181" s="5">
        <v>0</v>
      </c>
      <c r="I2181" s="5">
        <v>0</v>
      </c>
    </row>
    <row r="2182" spans="1:9" ht="26.25" x14ac:dyDescent="0.25">
      <c r="A2182" s="2" t="s">
        <v>19</v>
      </c>
      <c r="B2182" s="1" t="s">
        <v>7</v>
      </c>
      <c r="C2182" s="14">
        <v>2015</v>
      </c>
      <c r="D2182" s="7" t="s">
        <v>41</v>
      </c>
      <c r="E2182" s="3">
        <v>0</v>
      </c>
      <c r="F2182" s="3">
        <v>0</v>
      </c>
      <c r="G2182" s="3">
        <v>0</v>
      </c>
      <c r="H2182" s="3">
        <v>0</v>
      </c>
      <c r="I2182" s="3">
        <v>0</v>
      </c>
    </row>
    <row r="2183" spans="1:9" ht="26.25" x14ac:dyDescent="0.25">
      <c r="A2183" s="4" t="s">
        <v>19</v>
      </c>
      <c r="B2183" s="1" t="s">
        <v>7</v>
      </c>
      <c r="C2183" s="15">
        <v>2016</v>
      </c>
      <c r="D2183" s="7" t="s">
        <v>41</v>
      </c>
      <c r="E2183" s="5">
        <v>491.11</v>
      </c>
      <c r="F2183" s="5">
        <v>1.1399999999999999</v>
      </c>
      <c r="G2183" s="5">
        <v>12.05</v>
      </c>
      <c r="H2183" s="5">
        <v>3.02</v>
      </c>
      <c r="I2183" s="5">
        <v>1.1499999999999999</v>
      </c>
    </row>
    <row r="2184" spans="1:9" ht="26.25" x14ac:dyDescent="0.25">
      <c r="A2184" s="2" t="s">
        <v>19</v>
      </c>
      <c r="B2184" s="1" t="s">
        <v>7</v>
      </c>
      <c r="C2184" s="14">
        <v>2017</v>
      </c>
      <c r="D2184" s="7" t="s">
        <v>41</v>
      </c>
      <c r="E2184" s="3">
        <v>244</v>
      </c>
      <c r="F2184" s="3">
        <v>0.56000000000000005</v>
      </c>
      <c r="G2184" s="3">
        <v>5.86</v>
      </c>
      <c r="H2184" s="3">
        <v>1.42</v>
      </c>
      <c r="I2184" s="3">
        <v>0.54</v>
      </c>
    </row>
    <row r="2185" spans="1:9" ht="26.25" x14ac:dyDescent="0.25">
      <c r="A2185" s="4" t="s">
        <v>19</v>
      </c>
      <c r="B2185" s="1" t="s">
        <v>7</v>
      </c>
      <c r="C2185" s="15">
        <v>2018</v>
      </c>
      <c r="D2185" s="7" t="s">
        <v>41</v>
      </c>
      <c r="E2185" s="5">
        <v>0</v>
      </c>
      <c r="F2185" s="5">
        <v>0</v>
      </c>
      <c r="G2185" s="5">
        <v>0</v>
      </c>
      <c r="H2185" s="5">
        <v>0</v>
      </c>
      <c r="I2185" s="5">
        <v>0</v>
      </c>
    </row>
    <row r="2186" spans="1:9" ht="26.25" x14ac:dyDescent="0.25">
      <c r="A2186" s="2" t="s">
        <v>20</v>
      </c>
      <c r="B2186" s="1" t="s">
        <v>7</v>
      </c>
      <c r="C2186" s="14">
        <v>2012</v>
      </c>
      <c r="D2186" s="7" t="s">
        <v>41</v>
      </c>
      <c r="E2186" s="3">
        <v>0</v>
      </c>
      <c r="F2186" s="3">
        <v>0</v>
      </c>
      <c r="G2186" s="3">
        <v>0</v>
      </c>
      <c r="H2186" s="3">
        <v>0</v>
      </c>
      <c r="I2186" s="3">
        <v>0</v>
      </c>
    </row>
    <row r="2187" spans="1:9" ht="26.25" x14ac:dyDescent="0.25">
      <c r="A2187" s="4" t="s">
        <v>20</v>
      </c>
      <c r="B2187" s="1" t="s">
        <v>7</v>
      </c>
      <c r="C2187" s="15">
        <v>2013</v>
      </c>
      <c r="D2187" s="7" t="s">
        <v>41</v>
      </c>
      <c r="E2187" s="5">
        <v>0</v>
      </c>
      <c r="F2187" s="5">
        <v>0</v>
      </c>
      <c r="G2187" s="5">
        <v>0</v>
      </c>
      <c r="H2187" s="5">
        <v>0</v>
      </c>
      <c r="I2187" s="5">
        <v>0</v>
      </c>
    </row>
    <row r="2188" spans="1:9" ht="26.25" x14ac:dyDescent="0.25">
      <c r="A2188" s="2" t="s">
        <v>20</v>
      </c>
      <c r="B2188" s="1" t="s">
        <v>7</v>
      </c>
      <c r="C2188" s="14">
        <v>2014</v>
      </c>
      <c r="D2188" s="7" t="s">
        <v>41</v>
      </c>
      <c r="E2188" s="3">
        <v>0</v>
      </c>
      <c r="F2188" s="3">
        <v>0</v>
      </c>
      <c r="G2188" s="3">
        <v>0</v>
      </c>
      <c r="H2188" s="3">
        <v>0</v>
      </c>
      <c r="I2188" s="3">
        <v>0</v>
      </c>
    </row>
    <row r="2189" spans="1:9" ht="26.25" x14ac:dyDescent="0.25">
      <c r="A2189" s="4" t="s">
        <v>20</v>
      </c>
      <c r="B2189" s="1" t="s">
        <v>7</v>
      </c>
      <c r="C2189" s="15">
        <v>2015</v>
      </c>
      <c r="D2189" s="7" t="s">
        <v>41</v>
      </c>
      <c r="E2189" s="5">
        <v>0</v>
      </c>
      <c r="F2189" s="5">
        <v>0</v>
      </c>
      <c r="G2189" s="5">
        <v>0</v>
      </c>
      <c r="H2189" s="5">
        <v>0</v>
      </c>
      <c r="I2189" s="5">
        <v>0</v>
      </c>
    </row>
    <row r="2190" spans="1:9" ht="26.25" x14ac:dyDescent="0.25">
      <c r="A2190" s="2" t="s">
        <v>20</v>
      </c>
      <c r="B2190" s="1" t="s">
        <v>7</v>
      </c>
      <c r="C2190" s="14">
        <v>2016</v>
      </c>
      <c r="D2190" s="7" t="s">
        <v>41</v>
      </c>
      <c r="E2190" s="3">
        <v>0</v>
      </c>
      <c r="F2190" s="3">
        <v>0</v>
      </c>
      <c r="G2190" s="3">
        <v>0</v>
      </c>
      <c r="H2190" s="3">
        <v>0</v>
      </c>
      <c r="I2190" s="3">
        <v>0</v>
      </c>
    </row>
    <row r="2191" spans="1:9" ht="26.25" x14ac:dyDescent="0.25">
      <c r="A2191" s="4" t="s">
        <v>20</v>
      </c>
      <c r="B2191" s="1" t="s">
        <v>7</v>
      </c>
      <c r="C2191" s="15">
        <v>2017</v>
      </c>
      <c r="D2191" s="7" t="s">
        <v>41</v>
      </c>
      <c r="E2191" s="5">
        <v>0</v>
      </c>
      <c r="F2191" s="5">
        <v>0</v>
      </c>
      <c r="G2191" s="5">
        <v>0</v>
      </c>
      <c r="H2191" s="5">
        <v>0</v>
      </c>
      <c r="I2191" s="5">
        <v>0</v>
      </c>
    </row>
    <row r="2192" spans="1:9" ht="26.25" x14ac:dyDescent="0.25">
      <c r="A2192" s="2" t="s">
        <v>20</v>
      </c>
      <c r="B2192" s="1" t="s">
        <v>7</v>
      </c>
      <c r="C2192" s="14">
        <v>2018</v>
      </c>
      <c r="D2192" s="7" t="s">
        <v>41</v>
      </c>
      <c r="E2192" s="3">
        <v>0</v>
      </c>
      <c r="F2192" s="3">
        <v>0</v>
      </c>
      <c r="G2192" s="3">
        <v>0</v>
      </c>
      <c r="H2192" s="3">
        <v>0</v>
      </c>
      <c r="I2192" s="3">
        <v>0</v>
      </c>
    </row>
    <row r="2193" spans="1:21" ht="26.25" x14ac:dyDescent="0.25">
      <c r="A2193" s="4" t="s">
        <v>21</v>
      </c>
      <c r="B2193" s="1" t="s">
        <v>7</v>
      </c>
      <c r="C2193" s="15">
        <v>2012</v>
      </c>
      <c r="D2193" s="7" t="s">
        <v>41</v>
      </c>
      <c r="E2193" s="5">
        <v>0</v>
      </c>
      <c r="F2193" s="5">
        <v>0</v>
      </c>
      <c r="G2193" s="5">
        <v>0</v>
      </c>
      <c r="H2193" s="5">
        <v>0</v>
      </c>
      <c r="I2193" s="5">
        <v>0</v>
      </c>
    </row>
    <row r="2194" spans="1:21" ht="26.25" x14ac:dyDescent="0.25">
      <c r="A2194" s="2" t="s">
        <v>21</v>
      </c>
      <c r="B2194" s="1" t="s">
        <v>7</v>
      </c>
      <c r="C2194" s="14">
        <v>2013</v>
      </c>
      <c r="D2194" s="7" t="s">
        <v>41</v>
      </c>
      <c r="E2194" s="3">
        <v>0</v>
      </c>
      <c r="F2194" s="3">
        <v>0</v>
      </c>
      <c r="G2194" s="3">
        <v>0</v>
      </c>
      <c r="H2194" s="3">
        <v>0</v>
      </c>
      <c r="I2194" s="3">
        <v>0</v>
      </c>
      <c r="O2194" s="3"/>
      <c r="P2194" s="3"/>
      <c r="Q2194" s="3"/>
      <c r="R2194" s="3"/>
      <c r="S2194" s="3"/>
      <c r="T2194" s="3"/>
      <c r="U2194" s="3"/>
    </row>
    <row r="2195" spans="1:21" ht="26.25" x14ac:dyDescent="0.25">
      <c r="A2195" s="4" t="s">
        <v>21</v>
      </c>
      <c r="B2195" s="1" t="s">
        <v>7</v>
      </c>
      <c r="C2195" s="15">
        <v>2014</v>
      </c>
      <c r="D2195" s="7" t="s">
        <v>41</v>
      </c>
      <c r="E2195" s="5">
        <v>0</v>
      </c>
      <c r="F2195" s="5">
        <v>0</v>
      </c>
      <c r="G2195" s="5">
        <v>0</v>
      </c>
      <c r="H2195" s="5">
        <v>0</v>
      </c>
      <c r="I2195" s="5">
        <v>0</v>
      </c>
    </row>
    <row r="2196" spans="1:21" ht="26.25" x14ac:dyDescent="0.25">
      <c r="A2196" s="2" t="s">
        <v>21</v>
      </c>
      <c r="B2196" s="1" t="s">
        <v>7</v>
      </c>
      <c r="C2196" s="14">
        <v>2015</v>
      </c>
      <c r="D2196" s="7" t="s">
        <v>41</v>
      </c>
      <c r="E2196" s="3">
        <v>0</v>
      </c>
      <c r="F2196" s="3">
        <v>0</v>
      </c>
      <c r="G2196" s="3">
        <v>0</v>
      </c>
      <c r="H2196" s="3">
        <v>0</v>
      </c>
      <c r="I2196" s="3">
        <v>0</v>
      </c>
    </row>
    <row r="2197" spans="1:21" ht="26.25" x14ac:dyDescent="0.25">
      <c r="A2197" s="4" t="s">
        <v>21</v>
      </c>
      <c r="B2197" s="1" t="s">
        <v>7</v>
      </c>
      <c r="C2197" s="15">
        <v>2016</v>
      </c>
      <c r="D2197" s="7" t="s">
        <v>41</v>
      </c>
      <c r="E2197" s="5">
        <v>0</v>
      </c>
      <c r="F2197" s="5">
        <v>0</v>
      </c>
      <c r="G2197" s="5">
        <v>0</v>
      </c>
      <c r="H2197" s="5">
        <v>0</v>
      </c>
      <c r="I2197" s="5">
        <v>0</v>
      </c>
    </row>
    <row r="2198" spans="1:21" ht="26.25" x14ac:dyDescent="0.25">
      <c r="A2198" s="2" t="s">
        <v>21</v>
      </c>
      <c r="B2198" s="1" t="s">
        <v>7</v>
      </c>
      <c r="C2198" s="14">
        <v>2017</v>
      </c>
      <c r="D2198" s="7" t="s">
        <v>41</v>
      </c>
      <c r="E2198" s="3">
        <v>0</v>
      </c>
      <c r="F2198" s="3">
        <v>0</v>
      </c>
      <c r="G2198" s="3">
        <v>0</v>
      </c>
      <c r="H2198" s="3">
        <v>0</v>
      </c>
      <c r="I2198" s="3">
        <v>0</v>
      </c>
    </row>
    <row r="2199" spans="1:21" ht="26.25" x14ac:dyDescent="0.25">
      <c r="A2199" s="4" t="s">
        <v>21</v>
      </c>
      <c r="B2199" s="1" t="s">
        <v>7</v>
      </c>
      <c r="C2199" s="15">
        <v>2018</v>
      </c>
      <c r="D2199" s="7" t="s">
        <v>41</v>
      </c>
      <c r="E2199" s="5">
        <v>0</v>
      </c>
      <c r="F2199" s="5">
        <v>0</v>
      </c>
      <c r="G2199" s="5">
        <v>0</v>
      </c>
      <c r="H2199" s="5">
        <v>0</v>
      </c>
      <c r="I2199" s="5">
        <v>0</v>
      </c>
    </row>
    <row r="2200" spans="1:21" x14ac:dyDescent="0.25">
      <c r="A2200" s="2" t="s">
        <v>22</v>
      </c>
      <c r="B2200" s="1" t="s">
        <v>7</v>
      </c>
      <c r="C2200" s="14">
        <v>2012</v>
      </c>
      <c r="D2200" s="7" t="s">
        <v>41</v>
      </c>
      <c r="E2200" s="3">
        <v>13649.02</v>
      </c>
      <c r="F2200" s="3">
        <v>31.6</v>
      </c>
      <c r="G2200" s="3">
        <v>325.41000000000003</v>
      </c>
      <c r="H2200" s="3">
        <v>78.17</v>
      </c>
      <c r="I2200" s="3">
        <v>29.52</v>
      </c>
    </row>
    <row r="2201" spans="1:21" x14ac:dyDescent="0.25">
      <c r="A2201" s="4" t="s">
        <v>22</v>
      </c>
      <c r="B2201" s="1" t="s">
        <v>7</v>
      </c>
      <c r="C2201" s="15">
        <v>2013</v>
      </c>
      <c r="D2201" s="7" t="s">
        <v>41</v>
      </c>
      <c r="E2201" s="5">
        <v>13567.51</v>
      </c>
      <c r="F2201" s="5">
        <v>31.41</v>
      </c>
      <c r="G2201" s="5">
        <v>323.56</v>
      </c>
      <c r="H2201" s="5">
        <v>77.760000000000005</v>
      </c>
      <c r="I2201" s="5">
        <v>29.37</v>
      </c>
    </row>
    <row r="2202" spans="1:21" x14ac:dyDescent="0.25">
      <c r="A2202" s="2" t="s">
        <v>22</v>
      </c>
      <c r="B2202" s="1" t="s">
        <v>7</v>
      </c>
      <c r="C2202" s="14">
        <v>2014</v>
      </c>
      <c r="D2202" s="7" t="s">
        <v>41</v>
      </c>
      <c r="E2202" s="3">
        <v>9822.74</v>
      </c>
      <c r="F2202" s="3">
        <v>22.74</v>
      </c>
      <c r="G2202" s="3">
        <v>234.83</v>
      </c>
      <c r="H2202" s="3">
        <v>56.65</v>
      </c>
      <c r="I2202" s="3">
        <v>21.41</v>
      </c>
    </row>
    <row r="2203" spans="1:21" x14ac:dyDescent="0.25">
      <c r="A2203" s="4" t="s">
        <v>22</v>
      </c>
      <c r="B2203" s="1" t="s">
        <v>7</v>
      </c>
      <c r="C2203" s="15">
        <v>2015</v>
      </c>
      <c r="D2203" s="7" t="s">
        <v>41</v>
      </c>
      <c r="E2203" s="5">
        <v>19491.349999999999</v>
      </c>
      <c r="F2203" s="5">
        <v>45.1</v>
      </c>
      <c r="G2203" s="5">
        <v>472.26</v>
      </c>
      <c r="H2203" s="5">
        <v>116.3</v>
      </c>
      <c r="I2203" s="5">
        <v>44.05</v>
      </c>
    </row>
    <row r="2204" spans="1:21" x14ac:dyDescent="0.25">
      <c r="A2204" s="2" t="s">
        <v>22</v>
      </c>
      <c r="B2204" s="1" t="s">
        <v>7</v>
      </c>
      <c r="C2204" s="14">
        <v>2016</v>
      </c>
      <c r="D2204" s="7" t="s">
        <v>41</v>
      </c>
      <c r="E2204" s="3">
        <v>21408.57</v>
      </c>
      <c r="F2204" s="3">
        <v>48.87</v>
      </c>
      <c r="G2204" s="3">
        <v>507.95</v>
      </c>
      <c r="H2204" s="3">
        <v>126.06</v>
      </c>
      <c r="I2204" s="3">
        <v>47.4</v>
      </c>
    </row>
    <row r="2205" spans="1:21" x14ac:dyDescent="0.25">
      <c r="A2205" s="4" t="s">
        <v>22</v>
      </c>
      <c r="B2205" s="1" t="s">
        <v>7</v>
      </c>
      <c r="C2205" s="15">
        <v>2017</v>
      </c>
      <c r="D2205" s="7" t="s">
        <v>41</v>
      </c>
      <c r="E2205" s="5">
        <v>25139.34</v>
      </c>
      <c r="F2205" s="5">
        <v>57.47</v>
      </c>
      <c r="G2205" s="5">
        <v>585.34</v>
      </c>
      <c r="H2205" s="5">
        <v>140.72</v>
      </c>
      <c r="I2205" s="5">
        <v>52.73</v>
      </c>
    </row>
    <row r="2206" spans="1:21" x14ac:dyDescent="0.25">
      <c r="A2206" s="2" t="s">
        <v>22</v>
      </c>
      <c r="B2206" s="1" t="s">
        <v>7</v>
      </c>
      <c r="C2206" s="14">
        <v>2018</v>
      </c>
      <c r="D2206" s="7" t="s">
        <v>41</v>
      </c>
      <c r="E2206" s="3">
        <v>19197.16</v>
      </c>
      <c r="F2206" s="3">
        <v>43.77</v>
      </c>
      <c r="G2206" s="3">
        <v>441.2</v>
      </c>
      <c r="H2206" s="3">
        <v>104.81</v>
      </c>
      <c r="I2206" s="3">
        <v>39.130000000000003</v>
      </c>
    </row>
    <row r="2207" spans="1:21" ht="26.25" x14ac:dyDescent="0.25">
      <c r="A2207" s="2" t="s">
        <v>8</v>
      </c>
      <c r="B2207" s="1" t="s">
        <v>1</v>
      </c>
      <c r="C2207" s="14">
        <v>2019</v>
      </c>
      <c r="D2207" s="2" t="s">
        <v>41</v>
      </c>
      <c r="E2207" s="9">
        <v>1265.25</v>
      </c>
      <c r="F2207" s="9">
        <v>2.95</v>
      </c>
      <c r="G2207" s="9">
        <v>17.559999999999999</v>
      </c>
      <c r="H2207" s="9">
        <v>0.72</v>
      </c>
      <c r="I2207" s="9">
        <v>0.48</v>
      </c>
    </row>
    <row r="2208" spans="1:21" ht="26.25" x14ac:dyDescent="0.25">
      <c r="A2208" s="2" t="s">
        <v>8</v>
      </c>
      <c r="B2208" s="1" t="s">
        <v>2</v>
      </c>
      <c r="C2208" s="14">
        <v>2019</v>
      </c>
      <c r="D2208" s="2" t="s">
        <v>41</v>
      </c>
      <c r="E2208" s="9">
        <v>8940.4599999999991</v>
      </c>
      <c r="F2208" s="9">
        <v>20.87</v>
      </c>
      <c r="G2208" s="9">
        <v>126.05</v>
      </c>
      <c r="H2208" s="9">
        <v>11.85</v>
      </c>
      <c r="I2208" s="9">
        <v>3.38</v>
      </c>
    </row>
    <row r="2209" spans="1:9" ht="26.25" x14ac:dyDescent="0.25">
      <c r="A2209" s="2" t="s">
        <v>8</v>
      </c>
      <c r="B2209" s="1" t="s">
        <v>3</v>
      </c>
      <c r="C2209" s="14">
        <v>2019</v>
      </c>
      <c r="D2209" s="2" t="s">
        <v>41</v>
      </c>
      <c r="E2209" s="9">
        <v>6636.99</v>
      </c>
      <c r="F2209" s="9">
        <v>14.83</v>
      </c>
      <c r="G2209" s="9">
        <v>100.77</v>
      </c>
      <c r="H2209" s="9">
        <v>8.7899999999999991</v>
      </c>
      <c r="I2209" s="9">
        <v>2.58</v>
      </c>
    </row>
    <row r="2210" spans="1:9" ht="26.25" x14ac:dyDescent="0.25">
      <c r="A2210" s="2" t="s">
        <v>8</v>
      </c>
      <c r="B2210" s="1" t="s">
        <v>4</v>
      </c>
      <c r="C2210" s="14">
        <v>2019</v>
      </c>
      <c r="D2210" s="2" t="s">
        <v>41</v>
      </c>
      <c r="E2210" s="9">
        <v>40821.620000000003</v>
      </c>
      <c r="F2210" s="9">
        <v>93.85</v>
      </c>
      <c r="G2210" s="9">
        <v>945.94</v>
      </c>
      <c r="H2210" s="9">
        <v>145.43</v>
      </c>
      <c r="I2210" s="9">
        <v>86.67</v>
      </c>
    </row>
    <row r="2211" spans="1:9" ht="26.25" x14ac:dyDescent="0.25">
      <c r="A2211" s="2" t="s">
        <v>8</v>
      </c>
      <c r="B2211" s="1" t="s">
        <v>5</v>
      </c>
      <c r="C2211" s="14">
        <v>2019</v>
      </c>
      <c r="D2211" s="2" t="s">
        <v>41</v>
      </c>
      <c r="E2211" s="9">
        <v>6183.76</v>
      </c>
      <c r="F2211" s="9">
        <v>13.68</v>
      </c>
      <c r="G2211" s="9">
        <v>132.15</v>
      </c>
      <c r="H2211" s="9">
        <v>20.85</v>
      </c>
      <c r="I2211" s="9">
        <v>11.96</v>
      </c>
    </row>
    <row r="2212" spans="1:9" ht="26.25" x14ac:dyDescent="0.25">
      <c r="A2212" s="2" t="s">
        <v>8</v>
      </c>
      <c r="B2212" s="1" t="s">
        <v>6</v>
      </c>
      <c r="C2212" s="14">
        <v>2019</v>
      </c>
      <c r="D2212" s="2" t="s">
        <v>41</v>
      </c>
      <c r="E2212" s="9">
        <v>0</v>
      </c>
      <c r="F2212" s="9">
        <v>0</v>
      </c>
      <c r="G2212" s="9">
        <v>0</v>
      </c>
      <c r="H2212" s="9">
        <v>0</v>
      </c>
      <c r="I2212" s="9">
        <v>0</v>
      </c>
    </row>
    <row r="2213" spans="1:9" ht="26.25" x14ac:dyDescent="0.25">
      <c r="A2213" s="2" t="s">
        <v>8</v>
      </c>
      <c r="B2213" s="1" t="s">
        <v>7</v>
      </c>
      <c r="C2213" s="14">
        <v>2019</v>
      </c>
      <c r="D2213" s="2" t="s">
        <v>41</v>
      </c>
      <c r="E2213" s="9">
        <v>0</v>
      </c>
      <c r="F2213" s="9">
        <v>0</v>
      </c>
      <c r="G2213" s="9">
        <v>0</v>
      </c>
      <c r="H2213" s="9">
        <v>0</v>
      </c>
      <c r="I2213" s="9">
        <v>0</v>
      </c>
    </row>
    <row r="2214" spans="1:9" x14ac:dyDescent="0.25">
      <c r="A2214" s="2" t="s">
        <v>9</v>
      </c>
      <c r="B2214" s="1" t="s">
        <v>1</v>
      </c>
      <c r="C2214" s="14">
        <v>2019</v>
      </c>
      <c r="D2214" s="2" t="s">
        <v>41</v>
      </c>
      <c r="E2214" s="10">
        <v>0</v>
      </c>
      <c r="F2214" s="10">
        <v>0</v>
      </c>
      <c r="G2214" s="10">
        <v>0</v>
      </c>
      <c r="H2214" s="10">
        <v>0</v>
      </c>
      <c r="I2214" s="10">
        <v>0</v>
      </c>
    </row>
    <row r="2215" spans="1:9" x14ac:dyDescent="0.25">
      <c r="A2215" s="2" t="s">
        <v>9</v>
      </c>
      <c r="B2215" s="1" t="s">
        <v>2</v>
      </c>
      <c r="C2215" s="14">
        <v>2019</v>
      </c>
      <c r="D2215" s="2" t="s">
        <v>41</v>
      </c>
      <c r="E2215" s="10">
        <v>3.55</v>
      </c>
      <c r="F2215" s="10">
        <v>0.01</v>
      </c>
      <c r="G2215" s="10">
        <v>0.05</v>
      </c>
      <c r="H2215" s="10">
        <v>0</v>
      </c>
      <c r="I2215" s="10">
        <v>0</v>
      </c>
    </row>
    <row r="2216" spans="1:9" x14ac:dyDescent="0.25">
      <c r="A2216" s="2" t="s">
        <v>9</v>
      </c>
      <c r="B2216" s="1" t="s">
        <v>3</v>
      </c>
      <c r="C2216" s="14">
        <v>2019</v>
      </c>
      <c r="D2216" s="2" t="s">
        <v>41</v>
      </c>
      <c r="E2216" s="10">
        <v>0</v>
      </c>
      <c r="F2216" s="10">
        <v>0</v>
      </c>
      <c r="G2216" s="10">
        <v>0</v>
      </c>
      <c r="H2216" s="10">
        <v>0</v>
      </c>
      <c r="I2216" s="10">
        <v>0</v>
      </c>
    </row>
    <row r="2217" spans="1:9" x14ac:dyDescent="0.25">
      <c r="A2217" s="2" t="s">
        <v>9</v>
      </c>
      <c r="B2217" s="1" t="s">
        <v>4</v>
      </c>
      <c r="C2217" s="14">
        <v>2019</v>
      </c>
      <c r="D2217" s="2" t="s">
        <v>41</v>
      </c>
      <c r="E2217" s="10">
        <v>338.18</v>
      </c>
      <c r="F2217" s="10">
        <v>0.74</v>
      </c>
      <c r="G2217" s="10">
        <v>6.97</v>
      </c>
      <c r="H2217" s="10">
        <v>1.0900000000000001</v>
      </c>
      <c r="I2217" s="10">
        <v>0.62</v>
      </c>
    </row>
    <row r="2218" spans="1:9" x14ac:dyDescent="0.25">
      <c r="A2218" s="2" t="s">
        <v>9</v>
      </c>
      <c r="B2218" s="1" t="s">
        <v>5</v>
      </c>
      <c r="C2218" s="14">
        <v>2019</v>
      </c>
      <c r="D2218" s="2" t="s">
        <v>41</v>
      </c>
      <c r="E2218" s="10">
        <v>4174.99</v>
      </c>
      <c r="F2218" s="10">
        <v>9.15</v>
      </c>
      <c r="G2218" s="10">
        <v>84.01</v>
      </c>
      <c r="H2218" s="10">
        <v>13.08</v>
      </c>
      <c r="I2218" s="10">
        <v>7.25</v>
      </c>
    </row>
    <row r="2219" spans="1:9" x14ac:dyDescent="0.25">
      <c r="A2219" s="2" t="s">
        <v>9</v>
      </c>
      <c r="B2219" s="1" t="s">
        <v>6</v>
      </c>
      <c r="C2219" s="14">
        <v>2019</v>
      </c>
      <c r="D2219" s="2" t="s">
        <v>41</v>
      </c>
      <c r="E2219" s="10">
        <v>2036.88</v>
      </c>
      <c r="F2219" s="10">
        <v>4.4400000000000004</v>
      </c>
      <c r="G2219" s="10">
        <v>35.4</v>
      </c>
      <c r="H2219" s="10">
        <v>5.78</v>
      </c>
      <c r="I2219" s="10">
        <v>1.88</v>
      </c>
    </row>
    <row r="2220" spans="1:9" x14ac:dyDescent="0.25">
      <c r="A2220" s="2" t="s">
        <v>9</v>
      </c>
      <c r="B2220" s="1" t="s">
        <v>7</v>
      </c>
      <c r="C2220" s="14">
        <v>2019</v>
      </c>
      <c r="D2220" s="2" t="s">
        <v>41</v>
      </c>
      <c r="E2220" s="10">
        <v>514742.54</v>
      </c>
      <c r="F2220" s="10">
        <v>1180.06</v>
      </c>
      <c r="G2220" s="10">
        <v>11675.47</v>
      </c>
      <c r="H2220" s="10">
        <v>2672.69</v>
      </c>
      <c r="I2220" s="10">
        <v>996.08</v>
      </c>
    </row>
    <row r="2221" spans="1:9" x14ac:dyDescent="0.25">
      <c r="A2221" s="2" t="s">
        <v>10</v>
      </c>
      <c r="B2221" s="1" t="s">
        <v>1</v>
      </c>
      <c r="C2221" s="14">
        <v>2019</v>
      </c>
      <c r="D2221" s="2" t="s">
        <v>41</v>
      </c>
      <c r="E2221" s="9">
        <v>25.61</v>
      </c>
      <c r="F2221" s="9">
        <v>0.06</v>
      </c>
      <c r="G2221" s="9">
        <v>0.36</v>
      </c>
      <c r="H2221" s="9">
        <v>0.01</v>
      </c>
      <c r="I2221" s="9">
        <v>0.01</v>
      </c>
    </row>
    <row r="2222" spans="1:9" x14ac:dyDescent="0.25">
      <c r="A2222" s="2" t="s">
        <v>10</v>
      </c>
      <c r="B2222" s="1" t="s">
        <v>2</v>
      </c>
      <c r="C2222" s="14">
        <v>2019</v>
      </c>
      <c r="D2222" s="2" t="s">
        <v>41</v>
      </c>
      <c r="E2222" s="9">
        <v>6440.71</v>
      </c>
      <c r="F2222" s="9">
        <v>15.04</v>
      </c>
      <c r="G2222" s="9">
        <v>91.3</v>
      </c>
      <c r="H2222" s="9">
        <v>8.5299999999999994</v>
      </c>
      <c r="I2222" s="9">
        <v>2.44</v>
      </c>
    </row>
    <row r="2223" spans="1:9" x14ac:dyDescent="0.25">
      <c r="A2223" s="2" t="s">
        <v>10</v>
      </c>
      <c r="B2223" s="1" t="s">
        <v>3</v>
      </c>
      <c r="C2223" s="14">
        <v>2019</v>
      </c>
      <c r="D2223" s="2" t="s">
        <v>41</v>
      </c>
      <c r="E2223" s="9">
        <v>1545.49</v>
      </c>
      <c r="F2223" s="9">
        <v>3.55</v>
      </c>
      <c r="G2223" s="9">
        <v>24.08</v>
      </c>
      <c r="H2223" s="9">
        <v>2.0499999999999998</v>
      </c>
      <c r="I2223" s="9">
        <v>0.59</v>
      </c>
    </row>
    <row r="2224" spans="1:9" x14ac:dyDescent="0.25">
      <c r="A2224" s="2" t="s">
        <v>10</v>
      </c>
      <c r="B2224" s="1" t="s">
        <v>4</v>
      </c>
      <c r="C2224" s="14">
        <v>2019</v>
      </c>
      <c r="D2224" s="2" t="s">
        <v>41</v>
      </c>
      <c r="E2224" s="9">
        <v>39356.639999999999</v>
      </c>
      <c r="F2224" s="9">
        <v>91</v>
      </c>
      <c r="G2224" s="9">
        <v>941.06</v>
      </c>
      <c r="H2224" s="9">
        <v>145.51</v>
      </c>
      <c r="I2224" s="9">
        <v>87.96</v>
      </c>
    </row>
    <row r="2225" spans="1:9" x14ac:dyDescent="0.25">
      <c r="A2225" s="2" t="s">
        <v>10</v>
      </c>
      <c r="B2225" s="1" t="s">
        <v>5</v>
      </c>
      <c r="C2225" s="14">
        <v>2019</v>
      </c>
      <c r="D2225" s="2" t="s">
        <v>41</v>
      </c>
      <c r="E2225" s="9">
        <v>87533.54</v>
      </c>
      <c r="F2225" s="9">
        <v>202.5</v>
      </c>
      <c r="G2225" s="9">
        <v>2112.02</v>
      </c>
      <c r="H2225" s="9">
        <v>327.35000000000002</v>
      </c>
      <c r="I2225" s="9">
        <v>198.61</v>
      </c>
    </row>
    <row r="2226" spans="1:9" x14ac:dyDescent="0.25">
      <c r="A2226" s="2" t="s">
        <v>10</v>
      </c>
      <c r="B2226" s="1" t="s">
        <v>6</v>
      </c>
      <c r="C2226" s="14">
        <v>2019</v>
      </c>
      <c r="D2226" s="2" t="s">
        <v>41</v>
      </c>
      <c r="E2226" s="9">
        <v>12384.07</v>
      </c>
      <c r="F2226" s="9">
        <v>28.65</v>
      </c>
      <c r="G2226" s="9">
        <v>299.95999999999998</v>
      </c>
      <c r="H2226" s="9">
        <v>73.84</v>
      </c>
      <c r="I2226" s="9">
        <v>27.97</v>
      </c>
    </row>
    <row r="2227" spans="1:9" x14ac:dyDescent="0.25">
      <c r="A2227" s="2" t="s">
        <v>10</v>
      </c>
      <c r="B2227" s="1" t="s">
        <v>7</v>
      </c>
      <c r="C2227" s="14">
        <v>2019</v>
      </c>
      <c r="D2227" s="2" t="s">
        <v>41</v>
      </c>
      <c r="E2227" s="9">
        <v>7.46</v>
      </c>
      <c r="F2227" s="9">
        <v>0.02</v>
      </c>
      <c r="G2227" s="9">
        <v>0.18</v>
      </c>
      <c r="H2227" s="9">
        <v>0.05</v>
      </c>
      <c r="I2227" s="9">
        <v>0.02</v>
      </c>
    </row>
    <row r="2228" spans="1:9" ht="26.25" x14ac:dyDescent="0.25">
      <c r="A2228" s="2" t="s">
        <v>11</v>
      </c>
      <c r="B2228" s="1" t="s">
        <v>1</v>
      </c>
      <c r="C2228" s="14">
        <v>2019</v>
      </c>
      <c r="D2228" s="2" t="s">
        <v>41</v>
      </c>
      <c r="E2228" s="10">
        <v>4750.5</v>
      </c>
      <c r="F2228" s="10">
        <v>11.09</v>
      </c>
      <c r="G2228" s="10">
        <v>65.94</v>
      </c>
      <c r="H2228" s="10">
        <v>2.7</v>
      </c>
      <c r="I2228" s="10">
        <v>1.8</v>
      </c>
    </row>
    <row r="2229" spans="1:9" ht="26.25" x14ac:dyDescent="0.25">
      <c r="A2229" s="2" t="s">
        <v>11</v>
      </c>
      <c r="B2229" s="1" t="s">
        <v>2</v>
      </c>
      <c r="C2229" s="14">
        <v>2019</v>
      </c>
      <c r="D2229" s="2" t="s">
        <v>41</v>
      </c>
      <c r="E2229" s="10">
        <v>76692.100000000006</v>
      </c>
      <c r="F2229" s="10">
        <v>179.03</v>
      </c>
      <c r="G2229" s="10">
        <v>1084.5</v>
      </c>
      <c r="H2229" s="10">
        <v>101.61</v>
      </c>
      <c r="I2229" s="10">
        <v>29.03</v>
      </c>
    </row>
    <row r="2230" spans="1:9" ht="26.25" x14ac:dyDescent="0.25">
      <c r="A2230" s="2" t="s">
        <v>11</v>
      </c>
      <c r="B2230" s="1" t="s">
        <v>3</v>
      </c>
      <c r="C2230" s="14">
        <v>2019</v>
      </c>
      <c r="D2230" s="2" t="s">
        <v>41</v>
      </c>
      <c r="E2230" s="10">
        <v>17936.150000000001</v>
      </c>
      <c r="F2230" s="10">
        <v>41.07</v>
      </c>
      <c r="G2230" s="10">
        <v>286.57</v>
      </c>
      <c r="H2230" s="10">
        <v>23.76</v>
      </c>
      <c r="I2230" s="10">
        <v>6.87</v>
      </c>
    </row>
    <row r="2231" spans="1:9" ht="26.25" x14ac:dyDescent="0.25">
      <c r="A2231" s="2" t="s">
        <v>11</v>
      </c>
      <c r="B2231" s="1" t="s">
        <v>4</v>
      </c>
      <c r="C2231" s="14">
        <v>2019</v>
      </c>
      <c r="D2231" s="2" t="s">
        <v>41</v>
      </c>
      <c r="E2231" s="10">
        <v>15550.7</v>
      </c>
      <c r="F2231" s="10">
        <v>36.090000000000003</v>
      </c>
      <c r="G2231" s="10">
        <v>369.42</v>
      </c>
      <c r="H2231" s="10">
        <v>20.6</v>
      </c>
      <c r="I2231" s="10">
        <v>5.91</v>
      </c>
    </row>
    <row r="2232" spans="1:9" ht="26.25" x14ac:dyDescent="0.25">
      <c r="A2232" s="2" t="s">
        <v>11</v>
      </c>
      <c r="B2232" s="1" t="s">
        <v>5</v>
      </c>
      <c r="C2232" s="14">
        <v>2019</v>
      </c>
      <c r="D2232" s="2" t="s">
        <v>41</v>
      </c>
      <c r="E2232" s="10">
        <v>3375.02</v>
      </c>
      <c r="F2232" s="10">
        <v>7.88</v>
      </c>
      <c r="G2232" s="10">
        <v>79.63</v>
      </c>
      <c r="H2232" s="10">
        <v>12.12</v>
      </c>
      <c r="I2232" s="10">
        <v>7.25</v>
      </c>
    </row>
    <row r="2233" spans="1:9" ht="26.25" x14ac:dyDescent="0.25">
      <c r="A2233" s="2" t="s">
        <v>11</v>
      </c>
      <c r="B2233" s="1" t="s">
        <v>6</v>
      </c>
      <c r="C2233" s="14">
        <v>2019</v>
      </c>
      <c r="D2233" s="2" t="s">
        <v>41</v>
      </c>
      <c r="E2233" s="10">
        <v>0</v>
      </c>
      <c r="F2233" s="10">
        <v>0</v>
      </c>
      <c r="G2233" s="10">
        <v>0</v>
      </c>
      <c r="H2233" s="10">
        <v>0</v>
      </c>
      <c r="I2233" s="10">
        <v>0</v>
      </c>
    </row>
    <row r="2234" spans="1:9" ht="26.25" x14ac:dyDescent="0.25">
      <c r="A2234" s="2" t="s">
        <v>11</v>
      </c>
      <c r="B2234" s="1" t="s">
        <v>7</v>
      </c>
      <c r="C2234" s="14">
        <v>2019</v>
      </c>
      <c r="D2234" s="2" t="s">
        <v>41</v>
      </c>
      <c r="E2234" s="10">
        <v>0</v>
      </c>
      <c r="F2234" s="10">
        <v>0</v>
      </c>
      <c r="G2234" s="10">
        <v>0</v>
      </c>
      <c r="H2234" s="10">
        <v>0</v>
      </c>
      <c r="I2234" s="10">
        <v>0</v>
      </c>
    </row>
    <row r="2235" spans="1:9" ht="26.25" x14ac:dyDescent="0.25">
      <c r="A2235" s="2" t="s">
        <v>12</v>
      </c>
      <c r="B2235" s="1" t="s">
        <v>1</v>
      </c>
      <c r="C2235" s="14">
        <v>2019</v>
      </c>
      <c r="D2235" s="2" t="s">
        <v>41</v>
      </c>
      <c r="E2235" s="9">
        <v>0</v>
      </c>
      <c r="F2235" s="9">
        <v>0</v>
      </c>
      <c r="G2235" s="9">
        <v>0</v>
      </c>
      <c r="H2235" s="9">
        <v>0</v>
      </c>
      <c r="I2235" s="9">
        <v>0</v>
      </c>
    </row>
    <row r="2236" spans="1:9" ht="26.25" x14ac:dyDescent="0.25">
      <c r="A2236" s="2" t="s">
        <v>12</v>
      </c>
      <c r="B2236" s="1" t="s">
        <v>2</v>
      </c>
      <c r="C2236" s="14">
        <v>2019</v>
      </c>
      <c r="D2236" s="2" t="s">
        <v>41</v>
      </c>
      <c r="E2236" s="9">
        <v>0</v>
      </c>
      <c r="F2236" s="9">
        <v>0</v>
      </c>
      <c r="G2236" s="9">
        <v>0</v>
      </c>
      <c r="H2236" s="9">
        <v>0</v>
      </c>
      <c r="I2236" s="9">
        <v>0</v>
      </c>
    </row>
    <row r="2237" spans="1:9" ht="26.25" x14ac:dyDescent="0.25">
      <c r="A2237" s="2" t="s">
        <v>12</v>
      </c>
      <c r="B2237" s="1" t="s">
        <v>3</v>
      </c>
      <c r="C2237" s="14">
        <v>2019</v>
      </c>
      <c r="D2237" s="2" t="s">
        <v>41</v>
      </c>
      <c r="E2237" s="9">
        <v>2547.4</v>
      </c>
      <c r="F2237" s="9">
        <v>5.6</v>
      </c>
      <c r="G2237" s="9">
        <v>38.92</v>
      </c>
      <c r="H2237" s="9">
        <v>3.38</v>
      </c>
      <c r="I2237" s="9">
        <v>1</v>
      </c>
    </row>
    <row r="2238" spans="1:9" ht="26.25" x14ac:dyDescent="0.25">
      <c r="A2238" s="2" t="s">
        <v>12</v>
      </c>
      <c r="B2238" s="1" t="s">
        <v>4</v>
      </c>
      <c r="C2238" s="14">
        <v>2019</v>
      </c>
      <c r="D2238" s="2" t="s">
        <v>41</v>
      </c>
      <c r="E2238" s="9">
        <v>0</v>
      </c>
      <c r="F2238" s="9">
        <v>0</v>
      </c>
      <c r="G2238" s="9">
        <v>0</v>
      </c>
      <c r="H2238" s="9">
        <v>0</v>
      </c>
      <c r="I2238" s="9">
        <v>0</v>
      </c>
    </row>
    <row r="2239" spans="1:9" ht="26.25" x14ac:dyDescent="0.25">
      <c r="A2239" s="2" t="s">
        <v>12</v>
      </c>
      <c r="B2239" s="1" t="s">
        <v>5</v>
      </c>
      <c r="C2239" s="14">
        <v>2019</v>
      </c>
      <c r="D2239" s="2" t="s">
        <v>41</v>
      </c>
      <c r="E2239" s="9">
        <v>0</v>
      </c>
      <c r="F2239" s="9">
        <v>0</v>
      </c>
      <c r="G2239" s="9">
        <v>0</v>
      </c>
      <c r="H2239" s="9">
        <v>0</v>
      </c>
      <c r="I2239" s="9">
        <v>0</v>
      </c>
    </row>
    <row r="2240" spans="1:9" ht="26.25" x14ac:dyDescent="0.25">
      <c r="A2240" s="2" t="s">
        <v>12</v>
      </c>
      <c r="B2240" s="1" t="s">
        <v>6</v>
      </c>
      <c r="C2240" s="14">
        <v>2019</v>
      </c>
      <c r="D2240" s="2" t="s">
        <v>41</v>
      </c>
      <c r="E2240" s="9">
        <v>0</v>
      </c>
      <c r="F2240" s="9">
        <v>0</v>
      </c>
      <c r="G2240" s="9">
        <v>0</v>
      </c>
      <c r="H2240" s="9">
        <v>0</v>
      </c>
      <c r="I2240" s="9">
        <v>0</v>
      </c>
    </row>
    <row r="2241" spans="1:9" ht="26.25" x14ac:dyDescent="0.25">
      <c r="A2241" s="2" t="s">
        <v>12</v>
      </c>
      <c r="B2241" s="1" t="s">
        <v>7</v>
      </c>
      <c r="C2241" s="14">
        <v>2019</v>
      </c>
      <c r="D2241" s="2" t="s">
        <v>41</v>
      </c>
      <c r="E2241" s="9">
        <v>0</v>
      </c>
      <c r="F2241" s="9">
        <v>0</v>
      </c>
      <c r="G2241" s="9">
        <v>0</v>
      </c>
      <c r="H2241" s="9">
        <v>0</v>
      </c>
      <c r="I2241" s="9">
        <v>0</v>
      </c>
    </row>
    <row r="2242" spans="1:9" ht="26.25" x14ac:dyDescent="0.25">
      <c r="A2242" s="2" t="s">
        <v>13</v>
      </c>
      <c r="B2242" s="1" t="s">
        <v>1</v>
      </c>
      <c r="C2242" s="14">
        <v>2019</v>
      </c>
      <c r="D2242" s="2" t="s">
        <v>41</v>
      </c>
      <c r="E2242" s="10">
        <v>568.34</v>
      </c>
      <c r="F2242" s="10">
        <v>1.33</v>
      </c>
      <c r="G2242" s="10">
        <v>7.89</v>
      </c>
      <c r="H2242" s="10">
        <v>0.32</v>
      </c>
      <c r="I2242" s="10">
        <v>0.22</v>
      </c>
    </row>
    <row r="2243" spans="1:9" ht="26.25" x14ac:dyDescent="0.25">
      <c r="A2243" s="2" t="s">
        <v>13</v>
      </c>
      <c r="B2243" s="1" t="s">
        <v>2</v>
      </c>
      <c r="C2243" s="14">
        <v>2019</v>
      </c>
      <c r="D2243" s="2" t="s">
        <v>41</v>
      </c>
      <c r="E2243" s="10">
        <v>117.47</v>
      </c>
      <c r="F2243" s="10">
        <v>0.27</v>
      </c>
      <c r="G2243" s="10">
        <v>1.66</v>
      </c>
      <c r="H2243" s="10">
        <v>0.16</v>
      </c>
      <c r="I2243" s="10">
        <v>0.04</v>
      </c>
    </row>
    <row r="2244" spans="1:9" ht="26.25" x14ac:dyDescent="0.25">
      <c r="A2244" s="2" t="s">
        <v>13</v>
      </c>
      <c r="B2244" s="1" t="s">
        <v>3</v>
      </c>
      <c r="C2244" s="14">
        <v>2019</v>
      </c>
      <c r="D2244" s="2" t="s">
        <v>41</v>
      </c>
      <c r="E2244" s="10">
        <v>4701.82</v>
      </c>
      <c r="F2244" s="10">
        <v>9.7799999999999994</v>
      </c>
      <c r="G2244" s="10">
        <v>66.209999999999994</v>
      </c>
      <c r="H2244" s="10">
        <v>6.23</v>
      </c>
      <c r="I2244" s="10">
        <v>1.9</v>
      </c>
    </row>
    <row r="2245" spans="1:9" ht="26.25" x14ac:dyDescent="0.25">
      <c r="A2245" s="2" t="s">
        <v>13</v>
      </c>
      <c r="B2245" s="1" t="s">
        <v>4</v>
      </c>
      <c r="C2245" s="14">
        <v>2019</v>
      </c>
      <c r="D2245" s="2" t="s">
        <v>41</v>
      </c>
      <c r="E2245" s="10">
        <v>348.56</v>
      </c>
      <c r="F2245" s="10">
        <v>0.79</v>
      </c>
      <c r="G2245" s="10">
        <v>6.95</v>
      </c>
      <c r="H2245" s="10">
        <v>1.03</v>
      </c>
      <c r="I2245" s="10">
        <v>0.56000000000000005</v>
      </c>
    </row>
    <row r="2246" spans="1:9" ht="26.25" x14ac:dyDescent="0.25">
      <c r="A2246" s="2" t="s">
        <v>13</v>
      </c>
      <c r="B2246" s="1" t="s">
        <v>5</v>
      </c>
      <c r="C2246" s="14">
        <v>2019</v>
      </c>
      <c r="D2246" s="2" t="s">
        <v>41</v>
      </c>
      <c r="E2246" s="10">
        <v>0</v>
      </c>
      <c r="F2246" s="10">
        <v>0</v>
      </c>
      <c r="G2246" s="10">
        <v>0</v>
      </c>
      <c r="H2246" s="10">
        <v>0</v>
      </c>
      <c r="I2246" s="10">
        <v>0</v>
      </c>
    </row>
    <row r="2247" spans="1:9" ht="26.25" x14ac:dyDescent="0.25">
      <c r="A2247" s="2" t="s">
        <v>13</v>
      </c>
      <c r="B2247" s="1" t="s">
        <v>6</v>
      </c>
      <c r="C2247" s="14">
        <v>2019</v>
      </c>
      <c r="D2247" s="2" t="s">
        <v>41</v>
      </c>
      <c r="E2247" s="10">
        <v>0</v>
      </c>
      <c r="F2247" s="10">
        <v>0</v>
      </c>
      <c r="G2247" s="10">
        <v>0</v>
      </c>
      <c r="H2247" s="10">
        <v>0</v>
      </c>
      <c r="I2247" s="10">
        <v>0</v>
      </c>
    </row>
    <row r="2248" spans="1:9" ht="26.25" x14ac:dyDescent="0.25">
      <c r="A2248" s="2" t="s">
        <v>13</v>
      </c>
      <c r="B2248" s="1" t="s">
        <v>7</v>
      </c>
      <c r="C2248" s="14">
        <v>2019</v>
      </c>
      <c r="D2248" s="2" t="s">
        <v>41</v>
      </c>
      <c r="E2248" s="10">
        <v>0</v>
      </c>
      <c r="F2248" s="10">
        <v>0</v>
      </c>
      <c r="G2248" s="10">
        <v>0</v>
      </c>
      <c r="H2248" s="10">
        <v>0</v>
      </c>
      <c r="I2248" s="10">
        <v>0</v>
      </c>
    </row>
    <row r="2249" spans="1:9" ht="26.25" x14ac:dyDescent="0.25">
      <c r="A2249" s="2" t="s">
        <v>14</v>
      </c>
      <c r="B2249" s="1" t="s">
        <v>1</v>
      </c>
      <c r="C2249" s="14">
        <v>2019</v>
      </c>
      <c r="D2249" s="2" t="s">
        <v>41</v>
      </c>
      <c r="E2249" s="9">
        <v>111.09</v>
      </c>
      <c r="F2249" s="9">
        <v>0.26</v>
      </c>
      <c r="G2249" s="9">
        <v>1.54</v>
      </c>
      <c r="H2249" s="9">
        <v>0.06</v>
      </c>
      <c r="I2249" s="9">
        <v>0.04</v>
      </c>
    </row>
    <row r="2250" spans="1:9" ht="26.25" x14ac:dyDescent="0.25">
      <c r="A2250" s="2" t="s">
        <v>14</v>
      </c>
      <c r="B2250" s="1" t="s">
        <v>2</v>
      </c>
      <c r="C2250" s="14">
        <v>2019</v>
      </c>
      <c r="D2250" s="2" t="s">
        <v>41</v>
      </c>
      <c r="E2250" s="9">
        <v>24907.64</v>
      </c>
      <c r="F2250" s="9">
        <v>58.14</v>
      </c>
      <c r="G2250" s="9">
        <v>351.24</v>
      </c>
      <c r="H2250" s="9">
        <v>33</v>
      </c>
      <c r="I2250" s="9">
        <v>9.43</v>
      </c>
    </row>
    <row r="2251" spans="1:9" ht="26.25" x14ac:dyDescent="0.25">
      <c r="A2251" s="2" t="s">
        <v>14</v>
      </c>
      <c r="B2251" s="1" t="s">
        <v>3</v>
      </c>
      <c r="C2251" s="14">
        <v>2019</v>
      </c>
      <c r="D2251" s="2" t="s">
        <v>41</v>
      </c>
      <c r="E2251" s="9">
        <v>7620</v>
      </c>
      <c r="F2251" s="9">
        <v>14.36</v>
      </c>
      <c r="G2251" s="9">
        <v>95.96</v>
      </c>
      <c r="H2251" s="9">
        <v>10.1</v>
      </c>
      <c r="I2251" s="9">
        <v>3.22</v>
      </c>
    </row>
    <row r="2252" spans="1:9" ht="26.25" x14ac:dyDescent="0.25">
      <c r="A2252" s="2" t="s">
        <v>14</v>
      </c>
      <c r="B2252" s="1" t="s">
        <v>4</v>
      </c>
      <c r="C2252" s="14">
        <v>2019</v>
      </c>
      <c r="D2252" s="2" t="s">
        <v>41</v>
      </c>
      <c r="E2252" s="9">
        <v>201.14</v>
      </c>
      <c r="F2252" s="9">
        <v>0.47</v>
      </c>
      <c r="G2252" s="9">
        <v>4.79</v>
      </c>
      <c r="H2252" s="9">
        <v>0.74</v>
      </c>
      <c r="I2252" s="9">
        <v>0.45</v>
      </c>
    </row>
    <row r="2253" spans="1:9" ht="26.25" x14ac:dyDescent="0.25">
      <c r="A2253" s="2" t="s">
        <v>14</v>
      </c>
      <c r="B2253" s="1" t="s">
        <v>5</v>
      </c>
      <c r="C2253" s="14">
        <v>2019</v>
      </c>
      <c r="D2253" s="2" t="s">
        <v>41</v>
      </c>
      <c r="E2253" s="9">
        <v>0</v>
      </c>
      <c r="F2253" s="9">
        <v>0</v>
      </c>
      <c r="G2253" s="9">
        <v>0</v>
      </c>
      <c r="H2253" s="9">
        <v>0</v>
      </c>
      <c r="I2253" s="9">
        <v>0</v>
      </c>
    </row>
    <row r="2254" spans="1:9" ht="26.25" x14ac:dyDescent="0.25">
      <c r="A2254" s="2" t="s">
        <v>14</v>
      </c>
      <c r="B2254" s="1" t="s">
        <v>6</v>
      </c>
      <c r="C2254" s="14">
        <v>2019</v>
      </c>
      <c r="D2254" s="2" t="s">
        <v>41</v>
      </c>
      <c r="E2254" s="9">
        <v>0</v>
      </c>
      <c r="F2254" s="9">
        <v>0</v>
      </c>
      <c r="G2254" s="9">
        <v>0</v>
      </c>
      <c r="H2254" s="9">
        <v>0</v>
      </c>
      <c r="I2254" s="9">
        <v>0</v>
      </c>
    </row>
    <row r="2255" spans="1:9" ht="26.25" x14ac:dyDescent="0.25">
      <c r="A2255" s="2" t="s">
        <v>14</v>
      </c>
      <c r="B2255" s="1" t="s">
        <v>7</v>
      </c>
      <c r="C2255" s="14">
        <v>2019</v>
      </c>
      <c r="D2255" s="2" t="s">
        <v>41</v>
      </c>
      <c r="E2255" s="9">
        <v>0</v>
      </c>
      <c r="F2255" s="9">
        <v>0</v>
      </c>
      <c r="G2255" s="9">
        <v>0</v>
      </c>
      <c r="H2255" s="9">
        <v>0</v>
      </c>
      <c r="I2255" s="9">
        <v>0</v>
      </c>
    </row>
    <row r="2256" spans="1:9" ht="26.25" x14ac:dyDescent="0.25">
      <c r="A2256" s="2" t="s">
        <v>15</v>
      </c>
      <c r="B2256" s="1" t="s">
        <v>1</v>
      </c>
      <c r="C2256" s="14">
        <v>2019</v>
      </c>
      <c r="D2256" s="2" t="s">
        <v>41</v>
      </c>
      <c r="E2256" s="10">
        <v>1533.89</v>
      </c>
      <c r="F2256" s="10">
        <v>3.58</v>
      </c>
      <c r="G2256" s="10">
        <v>21.29</v>
      </c>
      <c r="H2256" s="10">
        <v>0.87</v>
      </c>
      <c r="I2256" s="10">
        <v>0.57999999999999996</v>
      </c>
    </row>
    <row r="2257" spans="1:9" ht="26.25" x14ac:dyDescent="0.25">
      <c r="A2257" s="2" t="s">
        <v>15</v>
      </c>
      <c r="B2257" s="1" t="s">
        <v>2</v>
      </c>
      <c r="C2257" s="14">
        <v>2019</v>
      </c>
      <c r="D2257" s="2" t="s">
        <v>41</v>
      </c>
      <c r="E2257" s="10">
        <v>28009.439999999999</v>
      </c>
      <c r="F2257" s="10">
        <v>65.38</v>
      </c>
      <c r="G2257" s="10">
        <v>393.67</v>
      </c>
      <c r="H2257" s="10">
        <v>15.9</v>
      </c>
      <c r="I2257" s="10">
        <v>10.6</v>
      </c>
    </row>
    <row r="2258" spans="1:9" ht="26.25" x14ac:dyDescent="0.25">
      <c r="A2258" s="2" t="s">
        <v>15</v>
      </c>
      <c r="B2258" s="1" t="s">
        <v>3</v>
      </c>
      <c r="C2258" s="14">
        <v>2019</v>
      </c>
      <c r="D2258" s="2" t="s">
        <v>41</v>
      </c>
      <c r="E2258" s="10">
        <v>25196.01</v>
      </c>
      <c r="F2258" s="10">
        <v>50.8</v>
      </c>
      <c r="G2258" s="10">
        <v>333.99</v>
      </c>
      <c r="H2258" s="10">
        <v>14.31</v>
      </c>
      <c r="I2258" s="10">
        <v>10.31</v>
      </c>
    </row>
    <row r="2259" spans="1:9" ht="26.25" x14ac:dyDescent="0.25">
      <c r="A2259" s="2" t="s">
        <v>15</v>
      </c>
      <c r="B2259" s="1" t="s">
        <v>4</v>
      </c>
      <c r="C2259" s="14">
        <v>2019</v>
      </c>
      <c r="D2259" s="2" t="s">
        <v>41</v>
      </c>
      <c r="E2259" s="10">
        <v>81.680000000000007</v>
      </c>
      <c r="F2259" s="10">
        <v>0.19</v>
      </c>
      <c r="G2259" s="10">
        <v>1.34</v>
      </c>
      <c r="H2259" s="10">
        <v>0.11</v>
      </c>
      <c r="I2259" s="10">
        <v>0.18</v>
      </c>
    </row>
    <row r="2260" spans="1:9" ht="26.25" x14ac:dyDescent="0.25">
      <c r="A2260" s="2" t="s">
        <v>15</v>
      </c>
      <c r="B2260" s="1" t="s">
        <v>5</v>
      </c>
      <c r="C2260" s="14">
        <v>2019</v>
      </c>
      <c r="D2260" s="2" t="s">
        <v>41</v>
      </c>
      <c r="E2260" s="10">
        <v>0</v>
      </c>
      <c r="F2260" s="10">
        <v>0</v>
      </c>
      <c r="G2260" s="10">
        <v>0</v>
      </c>
      <c r="H2260" s="10">
        <v>0</v>
      </c>
      <c r="I2260" s="10">
        <v>0</v>
      </c>
    </row>
    <row r="2261" spans="1:9" ht="26.25" x14ac:dyDescent="0.25">
      <c r="A2261" s="2" t="s">
        <v>15</v>
      </c>
      <c r="B2261" s="1" t="s">
        <v>6</v>
      </c>
      <c r="C2261" s="14">
        <v>2019</v>
      </c>
      <c r="D2261" s="2" t="s">
        <v>41</v>
      </c>
      <c r="E2261" s="10">
        <v>0</v>
      </c>
      <c r="F2261" s="10">
        <v>0</v>
      </c>
      <c r="G2261" s="10">
        <v>0</v>
      </c>
      <c r="H2261" s="10">
        <v>0</v>
      </c>
      <c r="I2261" s="10">
        <v>0</v>
      </c>
    </row>
    <row r="2262" spans="1:9" ht="26.25" x14ac:dyDescent="0.25">
      <c r="A2262" s="2" t="s">
        <v>15</v>
      </c>
      <c r="B2262" s="1" t="s">
        <v>7</v>
      </c>
      <c r="C2262" s="14">
        <v>2019</v>
      </c>
      <c r="D2262" s="2" t="s">
        <v>41</v>
      </c>
      <c r="E2262" s="10">
        <v>0</v>
      </c>
      <c r="F2262" s="10">
        <v>0</v>
      </c>
      <c r="G2262" s="10">
        <v>0</v>
      </c>
      <c r="H2262" s="10">
        <v>0</v>
      </c>
      <c r="I2262" s="10">
        <v>0</v>
      </c>
    </row>
    <row r="2263" spans="1:9" ht="39" x14ac:dyDescent="0.25">
      <c r="A2263" s="2" t="s">
        <v>16</v>
      </c>
      <c r="B2263" s="1" t="s">
        <v>1</v>
      </c>
      <c r="C2263" s="14">
        <v>2019</v>
      </c>
      <c r="D2263" s="2" t="s">
        <v>41</v>
      </c>
      <c r="E2263" s="9">
        <v>566.86</v>
      </c>
      <c r="F2263" s="9">
        <v>1.32</v>
      </c>
      <c r="G2263" s="9">
        <v>7.87</v>
      </c>
      <c r="H2263" s="9">
        <v>0.32</v>
      </c>
      <c r="I2263" s="9">
        <v>0.21</v>
      </c>
    </row>
    <row r="2264" spans="1:9" ht="39" x14ac:dyDescent="0.25">
      <c r="A2264" s="2" t="s">
        <v>16</v>
      </c>
      <c r="B2264" s="1" t="s">
        <v>2</v>
      </c>
      <c r="C2264" s="14">
        <v>2019</v>
      </c>
      <c r="D2264" s="2" t="s">
        <v>41</v>
      </c>
      <c r="E2264" s="9">
        <v>4398.08</v>
      </c>
      <c r="F2264" s="9">
        <v>10.27</v>
      </c>
      <c r="G2264" s="9">
        <v>61.3</v>
      </c>
      <c r="H2264" s="9">
        <v>2.5</v>
      </c>
      <c r="I2264" s="9">
        <v>1.66</v>
      </c>
    </row>
    <row r="2265" spans="1:9" ht="39" x14ac:dyDescent="0.25">
      <c r="A2265" s="2" t="s">
        <v>16</v>
      </c>
      <c r="B2265" s="1" t="s">
        <v>3</v>
      </c>
      <c r="C2265" s="14">
        <v>2019</v>
      </c>
      <c r="D2265" s="2" t="s">
        <v>41</v>
      </c>
      <c r="E2265" s="9">
        <v>3780.8</v>
      </c>
      <c r="F2265" s="9">
        <v>7.04</v>
      </c>
      <c r="G2265" s="9">
        <v>47.47</v>
      </c>
      <c r="H2265" s="9">
        <v>2.15</v>
      </c>
      <c r="I2265" s="9">
        <v>1.6</v>
      </c>
    </row>
    <row r="2266" spans="1:9" ht="39" x14ac:dyDescent="0.25">
      <c r="A2266" s="2" t="s">
        <v>16</v>
      </c>
      <c r="B2266" s="1" t="s">
        <v>4</v>
      </c>
      <c r="C2266" s="14">
        <v>2019</v>
      </c>
      <c r="D2266" s="2" t="s">
        <v>41</v>
      </c>
      <c r="E2266" s="9">
        <v>5455.66</v>
      </c>
      <c r="F2266" s="9">
        <v>10.82</v>
      </c>
      <c r="G2266" s="9">
        <v>73</v>
      </c>
      <c r="H2266" s="9">
        <v>7.23</v>
      </c>
      <c r="I2266" s="9">
        <v>2.25</v>
      </c>
    </row>
    <row r="2267" spans="1:9" ht="39" x14ac:dyDescent="0.25">
      <c r="A2267" s="2" t="s">
        <v>16</v>
      </c>
      <c r="B2267" s="1" t="s">
        <v>5</v>
      </c>
      <c r="C2267" s="14">
        <v>2019</v>
      </c>
      <c r="D2267" s="2" t="s">
        <v>41</v>
      </c>
      <c r="E2267" s="9">
        <v>2944.36</v>
      </c>
      <c r="F2267" s="9">
        <v>5.75</v>
      </c>
      <c r="G2267" s="9">
        <v>50.57</v>
      </c>
      <c r="H2267" s="9">
        <v>3.9</v>
      </c>
      <c r="I2267" s="9">
        <v>1.22</v>
      </c>
    </row>
    <row r="2268" spans="1:9" ht="39" x14ac:dyDescent="0.25">
      <c r="A2268" s="2" t="s">
        <v>16</v>
      </c>
      <c r="B2268" s="1" t="s">
        <v>6</v>
      </c>
      <c r="C2268" s="14">
        <v>2019</v>
      </c>
      <c r="D2268" s="2" t="s">
        <v>41</v>
      </c>
      <c r="E2268" s="9">
        <v>1705.67</v>
      </c>
      <c r="F2268" s="9">
        <v>3.81</v>
      </c>
      <c r="G2268" s="9">
        <v>39.07</v>
      </c>
      <c r="H2268" s="9">
        <v>9.81</v>
      </c>
      <c r="I2268" s="9">
        <v>3.64</v>
      </c>
    </row>
    <row r="2269" spans="1:9" ht="39" x14ac:dyDescent="0.25">
      <c r="A2269" s="2" t="s">
        <v>16</v>
      </c>
      <c r="B2269" s="1" t="s">
        <v>7</v>
      </c>
      <c r="C2269" s="14">
        <v>2019</v>
      </c>
      <c r="D2269" s="2" t="s">
        <v>41</v>
      </c>
      <c r="E2269" s="9">
        <v>0</v>
      </c>
      <c r="F2269" s="9">
        <v>0</v>
      </c>
      <c r="G2269" s="9">
        <v>0</v>
      </c>
      <c r="H2269" s="9">
        <v>0</v>
      </c>
      <c r="I2269" s="9">
        <v>0</v>
      </c>
    </row>
    <row r="2270" spans="1:9" ht="26.25" x14ac:dyDescent="0.25">
      <c r="A2270" s="2" t="s">
        <v>17</v>
      </c>
      <c r="B2270" s="1" t="s">
        <v>1</v>
      </c>
      <c r="C2270" s="14">
        <v>2019</v>
      </c>
      <c r="D2270" s="2" t="s">
        <v>41</v>
      </c>
      <c r="E2270" s="10">
        <v>26597.17</v>
      </c>
      <c r="F2270" s="10">
        <v>62.09</v>
      </c>
      <c r="G2270" s="10">
        <v>369.17</v>
      </c>
      <c r="H2270" s="10">
        <v>15.1</v>
      </c>
      <c r="I2270" s="10">
        <v>10.07</v>
      </c>
    </row>
    <row r="2271" spans="1:9" ht="26.25" x14ac:dyDescent="0.25">
      <c r="A2271" s="2" t="s">
        <v>17</v>
      </c>
      <c r="B2271" s="1" t="s">
        <v>2</v>
      </c>
      <c r="C2271" s="14">
        <v>2019</v>
      </c>
      <c r="D2271" s="2" t="s">
        <v>41</v>
      </c>
      <c r="E2271" s="10">
        <v>62859.89</v>
      </c>
      <c r="F2271" s="10">
        <v>146.74</v>
      </c>
      <c r="G2271" s="10">
        <v>883.83</v>
      </c>
      <c r="H2271" s="10">
        <v>35.69</v>
      </c>
      <c r="I2271" s="10">
        <v>23.8</v>
      </c>
    </row>
    <row r="2272" spans="1:9" ht="26.25" x14ac:dyDescent="0.25">
      <c r="A2272" s="2" t="s">
        <v>17</v>
      </c>
      <c r="B2272" s="1" t="s">
        <v>3</v>
      </c>
      <c r="C2272" s="14">
        <v>2019</v>
      </c>
      <c r="D2272" s="2" t="s">
        <v>41</v>
      </c>
      <c r="E2272" s="10">
        <v>20904.849999999999</v>
      </c>
      <c r="F2272" s="10">
        <v>45.35</v>
      </c>
      <c r="G2272" s="10">
        <v>310.88</v>
      </c>
      <c r="H2272" s="10">
        <v>11.87</v>
      </c>
      <c r="I2272" s="10">
        <v>8.25</v>
      </c>
    </row>
    <row r="2273" spans="1:9" ht="26.25" x14ac:dyDescent="0.25">
      <c r="A2273" s="2" t="s">
        <v>17</v>
      </c>
      <c r="B2273" s="1" t="s">
        <v>4</v>
      </c>
      <c r="C2273" s="14">
        <v>2019</v>
      </c>
      <c r="D2273" s="2" t="s">
        <v>41</v>
      </c>
      <c r="E2273" s="10">
        <v>12965.64</v>
      </c>
      <c r="F2273" s="10">
        <v>29.63</v>
      </c>
      <c r="G2273" s="10">
        <v>198.65</v>
      </c>
      <c r="H2273" s="10">
        <v>17.18</v>
      </c>
      <c r="I2273" s="10">
        <v>4.97</v>
      </c>
    </row>
    <row r="2274" spans="1:9" ht="26.25" x14ac:dyDescent="0.25">
      <c r="A2274" s="2" t="s">
        <v>17</v>
      </c>
      <c r="B2274" s="1" t="s">
        <v>5</v>
      </c>
      <c r="C2274" s="14">
        <v>2019</v>
      </c>
      <c r="D2274" s="2" t="s">
        <v>41</v>
      </c>
      <c r="E2274" s="10">
        <v>9301.11</v>
      </c>
      <c r="F2274" s="10">
        <v>16.93</v>
      </c>
      <c r="G2274" s="10">
        <v>106.76</v>
      </c>
      <c r="H2274" s="10">
        <v>12.32</v>
      </c>
      <c r="I2274" s="10">
        <v>3.98</v>
      </c>
    </row>
    <row r="2275" spans="1:9" ht="26.25" x14ac:dyDescent="0.25">
      <c r="A2275" s="2" t="s">
        <v>17</v>
      </c>
      <c r="B2275" s="1" t="s">
        <v>6</v>
      </c>
      <c r="C2275" s="14">
        <v>2019</v>
      </c>
      <c r="D2275" s="2" t="s">
        <v>41</v>
      </c>
      <c r="E2275" s="10">
        <v>0</v>
      </c>
      <c r="F2275" s="10">
        <v>0</v>
      </c>
      <c r="G2275" s="10">
        <v>0</v>
      </c>
      <c r="H2275" s="10">
        <v>0</v>
      </c>
      <c r="I2275" s="10">
        <v>0</v>
      </c>
    </row>
    <row r="2276" spans="1:9" ht="26.25" x14ac:dyDescent="0.25">
      <c r="A2276" s="2" t="s">
        <v>17</v>
      </c>
      <c r="B2276" s="1" t="s">
        <v>7</v>
      </c>
      <c r="C2276" s="14">
        <v>2019</v>
      </c>
      <c r="D2276" s="2" t="s">
        <v>41</v>
      </c>
      <c r="E2276" s="10">
        <v>0</v>
      </c>
      <c r="F2276" s="10">
        <v>0</v>
      </c>
      <c r="G2276" s="10">
        <v>0</v>
      </c>
      <c r="H2276" s="10">
        <v>0</v>
      </c>
      <c r="I2276" s="10">
        <v>0</v>
      </c>
    </row>
    <row r="2277" spans="1:9" ht="26.25" x14ac:dyDescent="0.25">
      <c r="A2277" s="2" t="s">
        <v>18</v>
      </c>
      <c r="B2277" s="1" t="s">
        <v>1</v>
      </c>
      <c r="C2277" s="14">
        <v>2019</v>
      </c>
      <c r="D2277" s="2" t="s">
        <v>41</v>
      </c>
      <c r="E2277" s="9">
        <v>92281.1</v>
      </c>
      <c r="F2277" s="9">
        <v>215.42</v>
      </c>
      <c r="G2277" s="9">
        <v>1280.8699999999999</v>
      </c>
      <c r="H2277" s="9">
        <v>52.4</v>
      </c>
      <c r="I2277" s="9">
        <v>34.93</v>
      </c>
    </row>
    <row r="2278" spans="1:9" ht="26.25" x14ac:dyDescent="0.25">
      <c r="A2278" s="2" t="s">
        <v>18</v>
      </c>
      <c r="B2278" s="1" t="s">
        <v>2</v>
      </c>
      <c r="C2278" s="14">
        <v>2019</v>
      </c>
      <c r="D2278" s="2" t="s">
        <v>41</v>
      </c>
      <c r="E2278" s="9">
        <v>316101.27</v>
      </c>
      <c r="F2278" s="9">
        <v>737.9</v>
      </c>
      <c r="G2278" s="9">
        <v>4428.82</v>
      </c>
      <c r="H2278" s="9">
        <v>179.49</v>
      </c>
      <c r="I2278" s="9">
        <v>119.66</v>
      </c>
    </row>
    <row r="2279" spans="1:9" ht="26.25" x14ac:dyDescent="0.25">
      <c r="A2279" s="2" t="s">
        <v>18</v>
      </c>
      <c r="B2279" s="1" t="s">
        <v>3</v>
      </c>
      <c r="C2279" s="14">
        <v>2019</v>
      </c>
      <c r="D2279" s="2" t="s">
        <v>41</v>
      </c>
      <c r="E2279" s="9">
        <v>1182.01</v>
      </c>
      <c r="F2279" s="9">
        <v>2.39</v>
      </c>
      <c r="G2279" s="9">
        <v>15.35</v>
      </c>
      <c r="H2279" s="9">
        <v>0.67</v>
      </c>
      <c r="I2279" s="9">
        <v>0.48</v>
      </c>
    </row>
    <row r="2280" spans="1:9" ht="26.25" x14ac:dyDescent="0.25">
      <c r="A2280" s="2" t="s">
        <v>18</v>
      </c>
      <c r="B2280" s="1" t="s">
        <v>4</v>
      </c>
      <c r="C2280" s="14">
        <v>2019</v>
      </c>
      <c r="D2280" s="2" t="s">
        <v>41</v>
      </c>
      <c r="E2280" s="9">
        <v>0</v>
      </c>
      <c r="F2280" s="9">
        <v>0</v>
      </c>
      <c r="G2280" s="9">
        <v>0</v>
      </c>
      <c r="H2280" s="9">
        <v>0</v>
      </c>
      <c r="I2280" s="9">
        <v>0</v>
      </c>
    </row>
    <row r="2281" spans="1:9" ht="26.25" x14ac:dyDescent="0.25">
      <c r="A2281" s="2" t="s">
        <v>18</v>
      </c>
      <c r="B2281" s="1" t="s">
        <v>5</v>
      </c>
      <c r="C2281" s="14">
        <v>2019</v>
      </c>
      <c r="D2281" s="2" t="s">
        <v>41</v>
      </c>
      <c r="E2281" s="9">
        <v>0</v>
      </c>
      <c r="F2281" s="9">
        <v>0</v>
      </c>
      <c r="G2281" s="9">
        <v>0</v>
      </c>
      <c r="H2281" s="9">
        <v>0</v>
      </c>
      <c r="I2281" s="9">
        <v>0</v>
      </c>
    </row>
    <row r="2282" spans="1:9" ht="26.25" x14ac:dyDescent="0.25">
      <c r="A2282" s="2" t="s">
        <v>18</v>
      </c>
      <c r="B2282" s="1" t="s">
        <v>6</v>
      </c>
      <c r="C2282" s="14">
        <v>2019</v>
      </c>
      <c r="D2282" s="2" t="s">
        <v>41</v>
      </c>
      <c r="E2282" s="9">
        <v>0</v>
      </c>
      <c r="F2282" s="9">
        <v>0</v>
      </c>
      <c r="G2282" s="9">
        <v>0</v>
      </c>
      <c r="H2282" s="9">
        <v>0</v>
      </c>
      <c r="I2282" s="9">
        <v>0</v>
      </c>
    </row>
    <row r="2283" spans="1:9" ht="26.25" x14ac:dyDescent="0.25">
      <c r="A2283" s="2" t="s">
        <v>18</v>
      </c>
      <c r="B2283" s="1" t="s">
        <v>7</v>
      </c>
      <c r="C2283" s="14">
        <v>2019</v>
      </c>
      <c r="D2283" s="2" t="s">
        <v>41</v>
      </c>
      <c r="E2283" s="9">
        <v>0</v>
      </c>
      <c r="F2283" s="9">
        <v>0</v>
      </c>
      <c r="G2283" s="9">
        <v>0</v>
      </c>
      <c r="H2283" s="9">
        <v>0</v>
      </c>
      <c r="I2283" s="9">
        <v>0</v>
      </c>
    </row>
    <row r="2284" spans="1:9" ht="26.25" x14ac:dyDescent="0.25">
      <c r="A2284" s="2" t="s">
        <v>19</v>
      </c>
      <c r="B2284" s="1" t="s">
        <v>1</v>
      </c>
      <c r="C2284" s="14">
        <v>2019</v>
      </c>
      <c r="D2284" s="2" t="s">
        <v>41</v>
      </c>
      <c r="E2284" s="10">
        <v>0</v>
      </c>
      <c r="F2284" s="10">
        <v>0</v>
      </c>
      <c r="G2284" s="10">
        <v>0</v>
      </c>
      <c r="H2284" s="10">
        <v>0</v>
      </c>
      <c r="I2284" s="10">
        <v>0</v>
      </c>
    </row>
    <row r="2285" spans="1:9" ht="26.25" x14ac:dyDescent="0.25">
      <c r="A2285" s="2" t="s">
        <v>19</v>
      </c>
      <c r="B2285" s="1" t="s">
        <v>2</v>
      </c>
      <c r="C2285" s="14">
        <v>2019</v>
      </c>
      <c r="D2285" s="2" t="s">
        <v>41</v>
      </c>
      <c r="E2285" s="10">
        <v>0</v>
      </c>
      <c r="F2285" s="10">
        <v>0</v>
      </c>
      <c r="G2285" s="10">
        <v>0</v>
      </c>
      <c r="H2285" s="10">
        <v>0</v>
      </c>
      <c r="I2285" s="10">
        <v>0</v>
      </c>
    </row>
    <row r="2286" spans="1:9" ht="26.25" x14ac:dyDescent="0.25">
      <c r="A2286" s="2" t="s">
        <v>19</v>
      </c>
      <c r="B2286" s="1" t="s">
        <v>3</v>
      </c>
      <c r="C2286" s="14">
        <v>2019</v>
      </c>
      <c r="D2286" s="2" t="s">
        <v>41</v>
      </c>
      <c r="E2286" s="10">
        <v>0</v>
      </c>
      <c r="F2286" s="10">
        <v>0</v>
      </c>
      <c r="G2286" s="10">
        <v>0</v>
      </c>
      <c r="H2286" s="10">
        <v>0</v>
      </c>
      <c r="I2286" s="10">
        <v>0</v>
      </c>
    </row>
    <row r="2287" spans="1:9" ht="26.25" x14ac:dyDescent="0.25">
      <c r="A2287" s="2" t="s">
        <v>19</v>
      </c>
      <c r="B2287" s="1" t="s">
        <v>4</v>
      </c>
      <c r="C2287" s="14">
        <v>2019</v>
      </c>
      <c r="D2287" s="2" t="s">
        <v>41</v>
      </c>
      <c r="E2287" s="10">
        <v>882.7</v>
      </c>
      <c r="F2287" s="10">
        <v>1.99</v>
      </c>
      <c r="G2287" s="10">
        <v>20.260000000000002</v>
      </c>
      <c r="H2287" s="10">
        <v>3.22</v>
      </c>
      <c r="I2287" s="10">
        <v>1.91</v>
      </c>
    </row>
    <row r="2288" spans="1:9" ht="26.25" x14ac:dyDescent="0.25">
      <c r="A2288" s="2" t="s">
        <v>19</v>
      </c>
      <c r="B2288" s="1" t="s">
        <v>5</v>
      </c>
      <c r="C2288" s="14">
        <v>2019</v>
      </c>
      <c r="D2288" s="2" t="s">
        <v>41</v>
      </c>
      <c r="E2288" s="10">
        <v>27523.63</v>
      </c>
      <c r="F2288" s="10">
        <v>63.66</v>
      </c>
      <c r="G2288" s="10">
        <v>673.22</v>
      </c>
      <c r="H2288" s="10">
        <v>105.13</v>
      </c>
      <c r="I2288" s="10">
        <v>64.180000000000007</v>
      </c>
    </row>
    <row r="2289" spans="1:9" ht="26.25" x14ac:dyDescent="0.25">
      <c r="A2289" s="2" t="s">
        <v>19</v>
      </c>
      <c r="B2289" s="1" t="s">
        <v>6</v>
      </c>
      <c r="C2289" s="14">
        <v>2019</v>
      </c>
      <c r="D2289" s="2" t="s">
        <v>41</v>
      </c>
      <c r="E2289" s="10">
        <v>97498.18</v>
      </c>
      <c r="F2289" s="10">
        <v>224.43</v>
      </c>
      <c r="G2289" s="10">
        <v>2239.59</v>
      </c>
      <c r="H2289" s="10">
        <v>516.53</v>
      </c>
      <c r="I2289" s="10">
        <v>193.27</v>
      </c>
    </row>
    <row r="2290" spans="1:9" ht="26.25" x14ac:dyDescent="0.25">
      <c r="A2290" s="2" t="s">
        <v>19</v>
      </c>
      <c r="B2290" s="1" t="s">
        <v>7</v>
      </c>
      <c r="C2290" s="14">
        <v>2019</v>
      </c>
      <c r="D2290" s="2" t="s">
        <v>41</v>
      </c>
      <c r="E2290" s="10">
        <v>0</v>
      </c>
      <c r="F2290" s="10">
        <v>0</v>
      </c>
      <c r="G2290" s="10">
        <v>0</v>
      </c>
      <c r="H2290" s="10">
        <v>0</v>
      </c>
      <c r="I2290" s="10">
        <v>0</v>
      </c>
    </row>
    <row r="2291" spans="1:9" ht="26.25" x14ac:dyDescent="0.25">
      <c r="A2291" s="2" t="s">
        <v>20</v>
      </c>
      <c r="B2291" s="1" t="s">
        <v>1</v>
      </c>
      <c r="C2291" s="14">
        <v>2019</v>
      </c>
      <c r="D2291" s="2" t="s">
        <v>41</v>
      </c>
      <c r="E2291" s="9">
        <v>2242.04</v>
      </c>
      <c r="F2291" s="9">
        <v>5.21</v>
      </c>
      <c r="G2291" s="9">
        <v>30.97</v>
      </c>
      <c r="H2291" s="9">
        <v>1.27</v>
      </c>
      <c r="I2291" s="9">
        <v>0.85</v>
      </c>
    </row>
    <row r="2292" spans="1:9" ht="26.25" x14ac:dyDescent="0.25">
      <c r="A2292" s="2" t="s">
        <v>20</v>
      </c>
      <c r="B2292" s="1" t="s">
        <v>2</v>
      </c>
      <c r="C2292" s="14">
        <v>2019</v>
      </c>
      <c r="D2292" s="2" t="s">
        <v>41</v>
      </c>
      <c r="E2292" s="9">
        <v>6902.52</v>
      </c>
      <c r="F2292" s="9">
        <v>16.059999999999999</v>
      </c>
      <c r="G2292" s="9">
        <v>96.52</v>
      </c>
      <c r="H2292" s="9">
        <v>9.15</v>
      </c>
      <c r="I2292" s="9">
        <v>2.62</v>
      </c>
    </row>
    <row r="2293" spans="1:9" ht="26.25" x14ac:dyDescent="0.25">
      <c r="A2293" s="2" t="s">
        <v>20</v>
      </c>
      <c r="B2293" s="1" t="s">
        <v>3</v>
      </c>
      <c r="C2293" s="14">
        <v>2019</v>
      </c>
      <c r="D2293" s="2" t="s">
        <v>41</v>
      </c>
      <c r="E2293" s="9">
        <v>850.39</v>
      </c>
      <c r="F2293" s="9">
        <v>1.92</v>
      </c>
      <c r="G2293" s="9">
        <v>13.45</v>
      </c>
      <c r="H2293" s="9">
        <v>1.1299999999999999</v>
      </c>
      <c r="I2293" s="9">
        <v>0.33</v>
      </c>
    </row>
    <row r="2294" spans="1:9" ht="26.25" x14ac:dyDescent="0.25">
      <c r="A2294" s="2" t="s">
        <v>20</v>
      </c>
      <c r="B2294" s="1" t="s">
        <v>4</v>
      </c>
      <c r="C2294" s="14">
        <v>2019</v>
      </c>
      <c r="D2294" s="2" t="s">
        <v>41</v>
      </c>
      <c r="E2294" s="9">
        <v>3140.07</v>
      </c>
      <c r="F2294" s="9">
        <v>7.27</v>
      </c>
      <c r="G2294" s="9">
        <v>73.84</v>
      </c>
      <c r="H2294" s="9">
        <v>11.3</v>
      </c>
      <c r="I2294" s="9">
        <v>6.78</v>
      </c>
    </row>
    <row r="2295" spans="1:9" ht="26.25" x14ac:dyDescent="0.25">
      <c r="A2295" s="2" t="s">
        <v>20</v>
      </c>
      <c r="B2295" s="1" t="s">
        <v>5</v>
      </c>
      <c r="C2295" s="14">
        <v>2019</v>
      </c>
      <c r="D2295" s="2" t="s">
        <v>41</v>
      </c>
      <c r="E2295" s="9">
        <v>926.39</v>
      </c>
      <c r="F2295" s="9">
        <v>1.91</v>
      </c>
      <c r="G2295" s="9">
        <v>16.48</v>
      </c>
      <c r="H2295" s="9">
        <v>2.74</v>
      </c>
      <c r="I2295" s="9">
        <v>1.42</v>
      </c>
    </row>
    <row r="2296" spans="1:9" ht="26.25" x14ac:dyDescent="0.25">
      <c r="A2296" s="2" t="s">
        <v>20</v>
      </c>
      <c r="B2296" s="1" t="s">
        <v>6</v>
      </c>
      <c r="C2296" s="14">
        <v>2019</v>
      </c>
      <c r="D2296" s="2" t="s">
        <v>41</v>
      </c>
      <c r="E2296" s="9">
        <v>0</v>
      </c>
      <c r="F2296" s="9">
        <v>0</v>
      </c>
      <c r="G2296" s="9">
        <v>0</v>
      </c>
      <c r="H2296" s="9">
        <v>0</v>
      </c>
      <c r="I2296" s="9">
        <v>0</v>
      </c>
    </row>
    <row r="2297" spans="1:9" ht="26.25" x14ac:dyDescent="0.25">
      <c r="A2297" s="2" t="s">
        <v>20</v>
      </c>
      <c r="B2297" s="1" t="s">
        <v>7</v>
      </c>
      <c r="C2297" s="14">
        <v>2019</v>
      </c>
      <c r="D2297" s="2" t="s">
        <v>41</v>
      </c>
      <c r="E2297" s="9">
        <v>0</v>
      </c>
      <c r="F2297" s="9">
        <v>0</v>
      </c>
      <c r="G2297" s="9">
        <v>0</v>
      </c>
      <c r="H2297" s="9">
        <v>0</v>
      </c>
      <c r="I2297" s="9">
        <v>0</v>
      </c>
    </row>
    <row r="2298" spans="1:9" ht="26.25" x14ac:dyDescent="0.25">
      <c r="A2298" s="2" t="s">
        <v>21</v>
      </c>
      <c r="B2298" s="1" t="s">
        <v>1</v>
      </c>
      <c r="C2298" s="14">
        <v>2019</v>
      </c>
      <c r="D2298" s="2" t="s">
        <v>41</v>
      </c>
      <c r="E2298" s="10">
        <v>27878.74</v>
      </c>
      <c r="F2298" s="10">
        <v>65.08</v>
      </c>
      <c r="G2298" s="10">
        <v>386.96</v>
      </c>
      <c r="H2298" s="10">
        <v>15.83</v>
      </c>
      <c r="I2298" s="10">
        <v>10.55</v>
      </c>
    </row>
    <row r="2299" spans="1:9" ht="26.25" x14ac:dyDescent="0.25">
      <c r="A2299" s="2" t="s">
        <v>21</v>
      </c>
      <c r="B2299" s="1" t="s">
        <v>2</v>
      </c>
      <c r="C2299" s="14">
        <v>2019</v>
      </c>
      <c r="D2299" s="2" t="s">
        <v>41</v>
      </c>
      <c r="E2299" s="10">
        <v>31755.89</v>
      </c>
      <c r="F2299" s="10">
        <v>74.13</v>
      </c>
      <c r="G2299" s="10">
        <v>447.4</v>
      </c>
      <c r="H2299" s="10">
        <v>18.03</v>
      </c>
      <c r="I2299" s="10">
        <v>12.02</v>
      </c>
    </row>
    <row r="2300" spans="1:9" ht="26.25" x14ac:dyDescent="0.25">
      <c r="A2300" s="2" t="s">
        <v>21</v>
      </c>
      <c r="B2300" s="1" t="s">
        <v>3</v>
      </c>
      <c r="C2300" s="14">
        <v>2019</v>
      </c>
      <c r="D2300" s="2" t="s">
        <v>41</v>
      </c>
      <c r="E2300" s="10">
        <v>21470.54</v>
      </c>
      <c r="F2300" s="10">
        <v>30.25</v>
      </c>
      <c r="G2300" s="10">
        <v>195.56</v>
      </c>
      <c r="H2300" s="10">
        <v>28.45</v>
      </c>
      <c r="I2300" s="10">
        <v>10.050000000000001</v>
      </c>
    </row>
    <row r="2301" spans="1:9" ht="26.25" x14ac:dyDescent="0.25">
      <c r="A2301" s="2" t="s">
        <v>21</v>
      </c>
      <c r="B2301" s="1" t="s">
        <v>4</v>
      </c>
      <c r="C2301" s="14">
        <v>2019</v>
      </c>
      <c r="D2301" s="2" t="s">
        <v>41</v>
      </c>
      <c r="E2301" s="10">
        <v>130276.14</v>
      </c>
      <c r="F2301" s="10">
        <v>286.62</v>
      </c>
      <c r="G2301" s="10">
        <v>2713.52</v>
      </c>
      <c r="H2301" s="10">
        <v>429.21</v>
      </c>
      <c r="I2301" s="10">
        <v>243.32</v>
      </c>
    </row>
    <row r="2302" spans="1:9" ht="26.25" x14ac:dyDescent="0.25">
      <c r="A2302" s="2" t="s">
        <v>21</v>
      </c>
      <c r="B2302" s="1" t="s">
        <v>5</v>
      </c>
      <c r="C2302" s="14">
        <v>2019</v>
      </c>
      <c r="D2302" s="2" t="s">
        <v>41</v>
      </c>
      <c r="E2302" s="10">
        <v>0</v>
      </c>
      <c r="F2302" s="10">
        <v>0</v>
      </c>
      <c r="G2302" s="10">
        <v>0</v>
      </c>
      <c r="H2302" s="10">
        <v>0</v>
      </c>
      <c r="I2302" s="10">
        <v>0</v>
      </c>
    </row>
    <row r="2303" spans="1:9" ht="26.25" x14ac:dyDescent="0.25">
      <c r="A2303" s="2" t="s">
        <v>21</v>
      </c>
      <c r="B2303" s="1" t="s">
        <v>6</v>
      </c>
      <c r="C2303" s="14">
        <v>2019</v>
      </c>
      <c r="D2303" s="2" t="s">
        <v>41</v>
      </c>
      <c r="E2303" s="10">
        <v>0</v>
      </c>
      <c r="F2303" s="10">
        <v>0</v>
      </c>
      <c r="G2303" s="10">
        <v>0</v>
      </c>
      <c r="H2303" s="10">
        <v>0</v>
      </c>
      <c r="I2303" s="10">
        <v>0</v>
      </c>
    </row>
    <row r="2304" spans="1:9" ht="26.25" x14ac:dyDescent="0.25">
      <c r="A2304" s="2" t="s">
        <v>21</v>
      </c>
      <c r="B2304" s="1" t="s">
        <v>7</v>
      </c>
      <c r="C2304" s="14">
        <v>2019</v>
      </c>
      <c r="D2304" s="2" t="s">
        <v>41</v>
      </c>
      <c r="E2304" s="10">
        <v>0</v>
      </c>
      <c r="F2304" s="10">
        <v>0</v>
      </c>
      <c r="G2304" s="10">
        <v>0</v>
      </c>
      <c r="H2304" s="10">
        <v>0</v>
      </c>
      <c r="I2304" s="10">
        <v>0</v>
      </c>
    </row>
    <row r="2305" spans="1:9" x14ac:dyDescent="0.25">
      <c r="A2305" s="2" t="s">
        <v>22</v>
      </c>
      <c r="B2305" s="1" t="s">
        <v>1</v>
      </c>
      <c r="C2305" s="14">
        <v>2019</v>
      </c>
      <c r="D2305" s="2" t="s">
        <v>41</v>
      </c>
      <c r="E2305" s="9">
        <v>1607.74</v>
      </c>
      <c r="F2305" s="9">
        <v>3.75</v>
      </c>
      <c r="G2305" s="9">
        <v>22.32</v>
      </c>
      <c r="H2305" s="9">
        <v>0.91</v>
      </c>
      <c r="I2305" s="9">
        <v>0.61</v>
      </c>
    </row>
    <row r="2306" spans="1:9" x14ac:dyDescent="0.25">
      <c r="A2306" s="2" t="s">
        <v>22</v>
      </c>
      <c r="B2306" s="1" t="s">
        <v>2</v>
      </c>
      <c r="C2306" s="14">
        <v>2019</v>
      </c>
      <c r="D2306" s="2" t="s">
        <v>41</v>
      </c>
      <c r="E2306" s="9">
        <v>7627.26</v>
      </c>
      <c r="F2306" s="9">
        <v>17.8</v>
      </c>
      <c r="G2306" s="9">
        <v>107.49</v>
      </c>
      <c r="H2306" s="9">
        <v>4.33</v>
      </c>
      <c r="I2306" s="9">
        <v>2.89</v>
      </c>
    </row>
    <row r="2307" spans="1:9" x14ac:dyDescent="0.25">
      <c r="A2307" s="2" t="s">
        <v>22</v>
      </c>
      <c r="B2307" s="1" t="s">
        <v>3</v>
      </c>
      <c r="C2307" s="14">
        <v>2019</v>
      </c>
      <c r="D2307" s="2" t="s">
        <v>41</v>
      </c>
      <c r="E2307" s="9">
        <v>18133.13</v>
      </c>
      <c r="F2307" s="9">
        <v>36.18</v>
      </c>
      <c r="G2307" s="9">
        <v>248.11</v>
      </c>
      <c r="H2307" s="9">
        <v>24.02</v>
      </c>
      <c r="I2307" s="9">
        <v>7.46</v>
      </c>
    </row>
    <row r="2308" spans="1:9" x14ac:dyDescent="0.25">
      <c r="A2308" s="2" t="s">
        <v>22</v>
      </c>
      <c r="B2308" s="1" t="s">
        <v>4</v>
      </c>
      <c r="C2308" s="14">
        <v>2019</v>
      </c>
      <c r="D2308" s="2" t="s">
        <v>41</v>
      </c>
      <c r="E2308" s="9">
        <v>17125.04</v>
      </c>
      <c r="F2308" s="9">
        <v>34.89</v>
      </c>
      <c r="G2308" s="9">
        <v>309.57</v>
      </c>
      <c r="H2308" s="9">
        <v>53.21</v>
      </c>
      <c r="I2308" s="9">
        <v>28.2</v>
      </c>
    </row>
    <row r="2309" spans="1:9" x14ac:dyDescent="0.25">
      <c r="A2309" s="2" t="s">
        <v>22</v>
      </c>
      <c r="B2309" s="1" t="s">
        <v>5</v>
      </c>
      <c r="C2309" s="14">
        <v>2019</v>
      </c>
      <c r="D2309" s="2" t="s">
        <v>41</v>
      </c>
      <c r="E2309" s="9">
        <v>23724.7</v>
      </c>
      <c r="F2309" s="9">
        <v>51.31</v>
      </c>
      <c r="G2309" s="9">
        <v>480.57</v>
      </c>
      <c r="H2309" s="9">
        <v>77.040000000000006</v>
      </c>
      <c r="I2309" s="9">
        <v>43.03</v>
      </c>
    </row>
    <row r="2310" spans="1:9" x14ac:dyDescent="0.25">
      <c r="A2310" s="2" t="s">
        <v>22</v>
      </c>
      <c r="B2310" s="1" t="s">
        <v>6</v>
      </c>
      <c r="C2310" s="14">
        <v>2019</v>
      </c>
      <c r="D2310" s="2" t="s">
        <v>41</v>
      </c>
      <c r="E2310" s="9">
        <v>39191.440000000002</v>
      </c>
      <c r="F2310" s="9">
        <v>88.48</v>
      </c>
      <c r="G2310" s="9">
        <v>874.42</v>
      </c>
      <c r="H2310" s="9">
        <v>204.52</v>
      </c>
      <c r="I2310" s="9">
        <v>75.64</v>
      </c>
    </row>
    <row r="2311" spans="1:9" x14ac:dyDescent="0.25">
      <c r="A2311" s="2" t="s">
        <v>22</v>
      </c>
      <c r="B2311" s="1" t="s">
        <v>7</v>
      </c>
      <c r="C2311" s="14">
        <v>2019</v>
      </c>
      <c r="D2311" s="2" t="s">
        <v>41</v>
      </c>
      <c r="E2311" s="9">
        <v>22644.99</v>
      </c>
      <c r="F2311" s="9">
        <v>51.71</v>
      </c>
      <c r="G2311" s="9">
        <v>526.08000000000004</v>
      </c>
      <c r="H2311" s="9">
        <v>126.46</v>
      </c>
      <c r="I2311" s="9">
        <v>47.35</v>
      </c>
    </row>
    <row r="2312" spans="1:9" ht="26.25" x14ac:dyDescent="0.25">
      <c r="A2312" s="2" t="s">
        <v>8</v>
      </c>
      <c r="B2312" s="1" t="s">
        <v>1</v>
      </c>
      <c r="C2312" s="14">
        <v>2019</v>
      </c>
      <c r="D2312" s="2" t="s">
        <v>27</v>
      </c>
      <c r="E2312" s="9">
        <v>1049.23</v>
      </c>
      <c r="F2312" s="9">
        <v>2.4500000000000002</v>
      </c>
      <c r="G2312" s="9">
        <v>14.56</v>
      </c>
      <c r="H2312" s="9">
        <v>0.6</v>
      </c>
      <c r="I2312" s="3">
        <v>0.4</v>
      </c>
    </row>
    <row r="2313" spans="1:9" ht="26.25" x14ac:dyDescent="0.25">
      <c r="A2313" s="2" t="s">
        <v>8</v>
      </c>
      <c r="B2313" s="1" t="s">
        <v>2</v>
      </c>
      <c r="C2313" s="14">
        <v>2019</v>
      </c>
      <c r="D2313" s="2" t="s">
        <v>27</v>
      </c>
      <c r="E2313" s="9">
        <v>75076.350000000006</v>
      </c>
      <c r="F2313" s="9">
        <v>175.26</v>
      </c>
      <c r="G2313" s="9">
        <v>1058.6400000000001</v>
      </c>
      <c r="H2313" s="9">
        <v>99.47</v>
      </c>
      <c r="I2313" s="3">
        <v>28.42</v>
      </c>
    </row>
    <row r="2314" spans="1:9" ht="26.25" x14ac:dyDescent="0.25">
      <c r="A2314" s="2" t="s">
        <v>8</v>
      </c>
      <c r="B2314" s="1" t="s">
        <v>3</v>
      </c>
      <c r="C2314" s="14">
        <v>2019</v>
      </c>
      <c r="D2314" s="2" t="s">
        <v>27</v>
      </c>
      <c r="E2314" s="9">
        <v>81046.39</v>
      </c>
      <c r="F2314" s="9">
        <v>178.36</v>
      </c>
      <c r="G2314" s="9">
        <v>1217.51</v>
      </c>
      <c r="H2314" s="9">
        <v>107.38</v>
      </c>
      <c r="I2314" s="3">
        <v>31.73</v>
      </c>
    </row>
    <row r="2315" spans="1:9" ht="26.25" x14ac:dyDescent="0.25">
      <c r="A2315" s="2" t="s">
        <v>8</v>
      </c>
      <c r="B2315" s="1" t="s">
        <v>4</v>
      </c>
      <c r="C2315" s="14">
        <v>2019</v>
      </c>
      <c r="D2315" s="2" t="s">
        <v>27</v>
      </c>
      <c r="E2315" s="9">
        <v>115628.53</v>
      </c>
      <c r="F2315" s="9">
        <v>253.53</v>
      </c>
      <c r="G2315" s="9">
        <v>2360.4499999999998</v>
      </c>
      <c r="H2315" s="9">
        <v>372.25</v>
      </c>
      <c r="I2315" s="3">
        <v>208.73</v>
      </c>
    </row>
    <row r="2316" spans="1:9" ht="26.25" x14ac:dyDescent="0.25">
      <c r="A2316" s="2" t="s">
        <v>8</v>
      </c>
      <c r="B2316" s="1" t="s">
        <v>5</v>
      </c>
      <c r="C2316" s="14">
        <v>2019</v>
      </c>
      <c r="D2316" s="2" t="s">
        <v>27</v>
      </c>
      <c r="E2316" s="9">
        <v>31647.67</v>
      </c>
      <c r="F2316" s="9">
        <v>68.319999999999993</v>
      </c>
      <c r="G2316" s="9">
        <v>634.19000000000005</v>
      </c>
      <c r="H2316" s="9">
        <v>101.49</v>
      </c>
      <c r="I2316" s="3">
        <v>56.33</v>
      </c>
    </row>
    <row r="2317" spans="1:9" ht="26.25" x14ac:dyDescent="0.25">
      <c r="A2317" s="2" t="s">
        <v>8</v>
      </c>
      <c r="B2317" s="1" t="s">
        <v>6</v>
      </c>
      <c r="C2317" s="14">
        <v>2019</v>
      </c>
      <c r="D2317" s="2" t="s">
        <v>27</v>
      </c>
      <c r="E2317" s="9">
        <v>0</v>
      </c>
      <c r="F2317" s="9">
        <v>0</v>
      </c>
      <c r="G2317" s="9">
        <v>0</v>
      </c>
      <c r="H2317" s="9">
        <v>0</v>
      </c>
      <c r="I2317" s="3">
        <v>0</v>
      </c>
    </row>
    <row r="2318" spans="1:9" ht="26.25" x14ac:dyDescent="0.25">
      <c r="A2318" s="2" t="s">
        <v>8</v>
      </c>
      <c r="B2318" s="1" t="s">
        <v>7</v>
      </c>
      <c r="C2318" s="14">
        <v>2019</v>
      </c>
      <c r="D2318" s="2" t="s">
        <v>27</v>
      </c>
      <c r="E2318" s="9">
        <v>0</v>
      </c>
      <c r="F2318" s="9">
        <v>0</v>
      </c>
      <c r="G2318" s="9">
        <v>0</v>
      </c>
      <c r="H2318" s="9">
        <v>0</v>
      </c>
      <c r="I2318" s="3">
        <v>0</v>
      </c>
    </row>
    <row r="2319" spans="1:9" x14ac:dyDescent="0.25">
      <c r="A2319" s="2" t="s">
        <v>9</v>
      </c>
      <c r="B2319" s="1" t="s">
        <v>1</v>
      </c>
      <c r="C2319" s="14">
        <v>2019</v>
      </c>
      <c r="D2319" s="2" t="s">
        <v>27</v>
      </c>
      <c r="E2319" s="10">
        <v>0</v>
      </c>
      <c r="F2319" s="10">
        <v>0</v>
      </c>
      <c r="G2319" s="10">
        <v>0</v>
      </c>
      <c r="H2319" s="10">
        <v>0</v>
      </c>
      <c r="I2319" s="5">
        <v>0</v>
      </c>
    </row>
    <row r="2320" spans="1:9" x14ac:dyDescent="0.25">
      <c r="A2320" s="2" t="s">
        <v>9</v>
      </c>
      <c r="B2320" s="1" t="s">
        <v>2</v>
      </c>
      <c r="C2320" s="14">
        <v>2019</v>
      </c>
      <c r="D2320" s="2" t="s">
        <v>27</v>
      </c>
      <c r="E2320" s="10">
        <v>22433.51</v>
      </c>
      <c r="F2320" s="10">
        <v>52.37</v>
      </c>
      <c r="G2320" s="10">
        <v>316.37</v>
      </c>
      <c r="H2320" s="10">
        <v>29.72</v>
      </c>
      <c r="I2320" s="5">
        <v>8.49</v>
      </c>
    </row>
    <row r="2321" spans="1:9" x14ac:dyDescent="0.25">
      <c r="A2321" s="2" t="s">
        <v>9</v>
      </c>
      <c r="B2321" s="1" t="s">
        <v>3</v>
      </c>
      <c r="C2321" s="14">
        <v>2019</v>
      </c>
      <c r="D2321" s="2" t="s">
        <v>27</v>
      </c>
      <c r="E2321" s="10">
        <v>28778.67</v>
      </c>
      <c r="F2321" s="10">
        <v>59.28</v>
      </c>
      <c r="G2321" s="10">
        <v>389.13</v>
      </c>
      <c r="H2321" s="10">
        <v>38.130000000000003</v>
      </c>
      <c r="I2321" s="5">
        <v>11.66</v>
      </c>
    </row>
    <row r="2322" spans="1:9" x14ac:dyDescent="0.25">
      <c r="A2322" s="2" t="s">
        <v>9</v>
      </c>
      <c r="B2322" s="1" t="s">
        <v>4</v>
      </c>
      <c r="C2322" s="14">
        <v>2019</v>
      </c>
      <c r="D2322" s="2" t="s">
        <v>27</v>
      </c>
      <c r="E2322" s="10">
        <v>41542.35</v>
      </c>
      <c r="F2322" s="10">
        <v>88.87</v>
      </c>
      <c r="G2322" s="10">
        <v>772.04</v>
      </c>
      <c r="H2322" s="10">
        <v>122.31</v>
      </c>
      <c r="I2322" s="5">
        <v>65</v>
      </c>
    </row>
    <row r="2323" spans="1:9" x14ac:dyDescent="0.25">
      <c r="A2323" s="2" t="s">
        <v>9</v>
      </c>
      <c r="B2323" s="1" t="s">
        <v>5</v>
      </c>
      <c r="C2323" s="14">
        <v>2019</v>
      </c>
      <c r="D2323" s="2" t="s">
        <v>27</v>
      </c>
      <c r="E2323" s="10">
        <v>35279.5</v>
      </c>
      <c r="F2323" s="10">
        <v>76.150000000000006</v>
      </c>
      <c r="G2323" s="10">
        <v>672.87</v>
      </c>
      <c r="H2323" s="10">
        <v>105.08</v>
      </c>
      <c r="I2323" s="5">
        <v>56.46</v>
      </c>
    </row>
    <row r="2324" spans="1:9" x14ac:dyDescent="0.25">
      <c r="A2324" s="2" t="s">
        <v>9</v>
      </c>
      <c r="B2324" s="1" t="s">
        <v>6</v>
      </c>
      <c r="C2324" s="14">
        <v>2019</v>
      </c>
      <c r="D2324" s="2" t="s">
        <v>27</v>
      </c>
      <c r="E2324" s="10">
        <v>38287.300000000003</v>
      </c>
      <c r="F2324" s="10">
        <v>76.930000000000007</v>
      </c>
      <c r="G2324" s="10">
        <v>545.27</v>
      </c>
      <c r="H2324" s="10">
        <v>82.74</v>
      </c>
      <c r="I2324" s="5">
        <v>21.92</v>
      </c>
    </row>
    <row r="2325" spans="1:9" x14ac:dyDescent="0.25">
      <c r="A2325" s="2" t="s">
        <v>9</v>
      </c>
      <c r="B2325" s="1" t="s">
        <v>7</v>
      </c>
      <c r="C2325" s="14">
        <v>2019</v>
      </c>
      <c r="D2325" s="2" t="s">
        <v>27</v>
      </c>
      <c r="E2325" s="10">
        <v>154537.69</v>
      </c>
      <c r="F2325" s="10">
        <v>357.73</v>
      </c>
      <c r="G2325" s="10">
        <v>3681.55</v>
      </c>
      <c r="H2325" s="10">
        <v>883.29</v>
      </c>
      <c r="I2325" s="5">
        <v>333.56</v>
      </c>
    </row>
    <row r="2326" spans="1:9" x14ac:dyDescent="0.25">
      <c r="A2326" s="2" t="s">
        <v>10</v>
      </c>
      <c r="B2326" s="1" t="s">
        <v>1</v>
      </c>
      <c r="C2326" s="14">
        <v>2019</v>
      </c>
      <c r="D2326" s="2" t="s">
        <v>27</v>
      </c>
      <c r="E2326" s="9">
        <v>1464.44</v>
      </c>
      <c r="F2326" s="9">
        <v>3.42</v>
      </c>
      <c r="G2326" s="9">
        <v>20.329999999999998</v>
      </c>
      <c r="H2326" s="9">
        <v>0.83</v>
      </c>
      <c r="I2326" s="3">
        <v>0.55000000000000004</v>
      </c>
    </row>
    <row r="2327" spans="1:9" x14ac:dyDescent="0.25">
      <c r="A2327" s="2" t="s">
        <v>10</v>
      </c>
      <c r="B2327" s="1" t="s">
        <v>2</v>
      </c>
      <c r="C2327" s="14">
        <v>2019</v>
      </c>
      <c r="D2327" s="2" t="s">
        <v>27</v>
      </c>
      <c r="E2327" s="9">
        <v>12675.46</v>
      </c>
      <c r="F2327" s="9">
        <v>29.59</v>
      </c>
      <c r="G2327" s="9">
        <v>179.09</v>
      </c>
      <c r="H2327" s="9">
        <v>16.79</v>
      </c>
      <c r="I2327" s="3">
        <v>4.8</v>
      </c>
    </row>
    <row r="2328" spans="1:9" x14ac:dyDescent="0.25">
      <c r="A2328" s="2" t="s">
        <v>10</v>
      </c>
      <c r="B2328" s="1" t="s">
        <v>3</v>
      </c>
      <c r="C2328" s="14">
        <v>2019</v>
      </c>
      <c r="D2328" s="2" t="s">
        <v>27</v>
      </c>
      <c r="E2328" s="9">
        <v>13038.84</v>
      </c>
      <c r="F2328" s="9">
        <v>29.35</v>
      </c>
      <c r="G2328" s="9">
        <v>197.08</v>
      </c>
      <c r="H2328" s="9">
        <v>17.28</v>
      </c>
      <c r="I2328" s="3">
        <v>5.04</v>
      </c>
    </row>
    <row r="2329" spans="1:9" x14ac:dyDescent="0.25">
      <c r="A2329" s="2" t="s">
        <v>10</v>
      </c>
      <c r="B2329" s="1" t="s">
        <v>4</v>
      </c>
      <c r="C2329" s="14">
        <v>2019</v>
      </c>
      <c r="D2329" s="2" t="s">
        <v>27</v>
      </c>
      <c r="E2329" s="9">
        <v>90961.1</v>
      </c>
      <c r="F2329" s="9">
        <v>205.44</v>
      </c>
      <c r="G2329" s="9">
        <v>1997.34</v>
      </c>
      <c r="H2329" s="9">
        <v>308.74</v>
      </c>
      <c r="I2329" s="3">
        <v>179.41</v>
      </c>
    </row>
    <row r="2330" spans="1:9" x14ac:dyDescent="0.25">
      <c r="A2330" s="2" t="s">
        <v>10</v>
      </c>
      <c r="B2330" s="1" t="s">
        <v>5</v>
      </c>
      <c r="C2330" s="14">
        <v>2019</v>
      </c>
      <c r="D2330" s="2" t="s">
        <v>27</v>
      </c>
      <c r="E2330" s="9">
        <v>82153.75</v>
      </c>
      <c r="F2330" s="9">
        <v>187.95</v>
      </c>
      <c r="G2330" s="9">
        <v>1921.87</v>
      </c>
      <c r="H2330" s="9">
        <v>298.88</v>
      </c>
      <c r="I2330" s="3">
        <v>178.88</v>
      </c>
    </row>
    <row r="2331" spans="1:9" x14ac:dyDescent="0.25">
      <c r="A2331" s="2" t="s">
        <v>10</v>
      </c>
      <c r="B2331" s="1" t="s">
        <v>6</v>
      </c>
      <c r="C2331" s="14">
        <v>2019</v>
      </c>
      <c r="D2331" s="2" t="s">
        <v>27</v>
      </c>
      <c r="E2331" s="9">
        <v>26827.93</v>
      </c>
      <c r="F2331" s="9">
        <v>61.93</v>
      </c>
      <c r="G2331" s="9">
        <v>644.87</v>
      </c>
      <c r="H2331" s="9">
        <v>157.97999999999999</v>
      </c>
      <c r="I2331" s="3">
        <v>59.72</v>
      </c>
    </row>
    <row r="2332" spans="1:9" x14ac:dyDescent="0.25">
      <c r="A2332" s="2" t="s">
        <v>10</v>
      </c>
      <c r="B2332" s="1" t="s">
        <v>7</v>
      </c>
      <c r="C2332" s="14">
        <v>2019</v>
      </c>
      <c r="D2332" s="2" t="s">
        <v>27</v>
      </c>
      <c r="E2332" s="9">
        <v>2791.72</v>
      </c>
      <c r="F2332" s="9">
        <v>6.46</v>
      </c>
      <c r="G2332" s="9">
        <v>67.87</v>
      </c>
      <c r="H2332" s="9">
        <v>16.8</v>
      </c>
      <c r="I2332" s="3">
        <v>6.37</v>
      </c>
    </row>
    <row r="2333" spans="1:9" ht="26.25" x14ac:dyDescent="0.25">
      <c r="A2333" s="2" t="s">
        <v>11</v>
      </c>
      <c r="B2333" s="1" t="s">
        <v>1</v>
      </c>
      <c r="C2333" s="14">
        <v>2019</v>
      </c>
      <c r="D2333" s="2" t="s">
        <v>27</v>
      </c>
      <c r="E2333" s="10">
        <v>8479.5300000000007</v>
      </c>
      <c r="F2333" s="10">
        <v>19.79</v>
      </c>
      <c r="G2333" s="10">
        <v>117.7</v>
      </c>
      <c r="H2333" s="10">
        <v>4.8099999999999996</v>
      </c>
      <c r="I2333" s="5">
        <v>3.21</v>
      </c>
    </row>
    <row r="2334" spans="1:9" ht="26.25" x14ac:dyDescent="0.25">
      <c r="A2334" s="2" t="s">
        <v>11</v>
      </c>
      <c r="B2334" s="1" t="s">
        <v>2</v>
      </c>
      <c r="C2334" s="14">
        <v>2019</v>
      </c>
      <c r="D2334" s="2" t="s">
        <v>27</v>
      </c>
      <c r="E2334" s="10">
        <v>285699.5</v>
      </c>
      <c r="F2334" s="10">
        <v>666.93</v>
      </c>
      <c r="G2334" s="10">
        <v>4041.26</v>
      </c>
      <c r="H2334" s="10">
        <v>378.53</v>
      </c>
      <c r="I2334" s="5">
        <v>108.15</v>
      </c>
    </row>
    <row r="2335" spans="1:9" ht="26.25" x14ac:dyDescent="0.25">
      <c r="A2335" s="2" t="s">
        <v>11</v>
      </c>
      <c r="B2335" s="1" t="s">
        <v>3</v>
      </c>
      <c r="C2335" s="14">
        <v>2019</v>
      </c>
      <c r="D2335" s="2" t="s">
        <v>27</v>
      </c>
      <c r="E2335" s="10">
        <v>71999.66</v>
      </c>
      <c r="F2335" s="10">
        <v>161.03</v>
      </c>
      <c r="G2335" s="10">
        <v>1115.04</v>
      </c>
      <c r="H2335" s="10">
        <v>95.39</v>
      </c>
      <c r="I2335" s="5">
        <v>27.94</v>
      </c>
    </row>
    <row r="2336" spans="1:9" ht="26.25" x14ac:dyDescent="0.25">
      <c r="A2336" s="2" t="s">
        <v>11</v>
      </c>
      <c r="B2336" s="1" t="s">
        <v>4</v>
      </c>
      <c r="C2336" s="14">
        <v>2019</v>
      </c>
      <c r="D2336" s="2" t="s">
        <v>27</v>
      </c>
      <c r="E2336" s="10">
        <v>26917.040000000001</v>
      </c>
      <c r="F2336" s="10">
        <v>60.78</v>
      </c>
      <c r="G2336" s="10">
        <v>589.21</v>
      </c>
      <c r="H2336" s="10">
        <v>35.659999999999997</v>
      </c>
      <c r="I2336" s="5">
        <v>10.39</v>
      </c>
    </row>
    <row r="2337" spans="1:9" ht="26.25" x14ac:dyDescent="0.25">
      <c r="A2337" s="2" t="s">
        <v>11</v>
      </c>
      <c r="B2337" s="1" t="s">
        <v>5</v>
      </c>
      <c r="C2337" s="14">
        <v>2019</v>
      </c>
      <c r="D2337" s="2" t="s">
        <v>27</v>
      </c>
      <c r="E2337" s="10">
        <v>9098.25</v>
      </c>
      <c r="F2337" s="10">
        <v>20.7</v>
      </c>
      <c r="G2337" s="10">
        <v>198.43</v>
      </c>
      <c r="H2337" s="10">
        <v>30.31</v>
      </c>
      <c r="I2337" s="5">
        <v>17.45</v>
      </c>
    </row>
    <row r="2338" spans="1:9" ht="26.25" x14ac:dyDescent="0.25">
      <c r="A2338" s="2" t="s">
        <v>11</v>
      </c>
      <c r="B2338" s="1" t="s">
        <v>6</v>
      </c>
      <c r="C2338" s="14">
        <v>2019</v>
      </c>
      <c r="D2338" s="2" t="s">
        <v>27</v>
      </c>
      <c r="E2338" s="10">
        <v>1124.0899999999999</v>
      </c>
      <c r="F2338" s="10">
        <v>2.52</v>
      </c>
      <c r="G2338" s="10">
        <v>24.03</v>
      </c>
      <c r="H2338" s="10">
        <v>5.4</v>
      </c>
      <c r="I2338" s="5">
        <v>1.97</v>
      </c>
    </row>
    <row r="2339" spans="1:9" ht="26.25" x14ac:dyDescent="0.25">
      <c r="A2339" s="2" t="s">
        <v>11</v>
      </c>
      <c r="B2339" s="1" t="s">
        <v>7</v>
      </c>
      <c r="C2339" s="14">
        <v>2019</v>
      </c>
      <c r="D2339" s="2" t="s">
        <v>27</v>
      </c>
      <c r="E2339" s="10">
        <v>0</v>
      </c>
      <c r="F2339" s="10">
        <v>0</v>
      </c>
      <c r="G2339" s="10">
        <v>0</v>
      </c>
      <c r="H2339" s="10">
        <v>0</v>
      </c>
      <c r="I2339" s="5">
        <v>0</v>
      </c>
    </row>
    <row r="2340" spans="1:9" ht="26.25" x14ac:dyDescent="0.25">
      <c r="A2340" s="2" t="s">
        <v>12</v>
      </c>
      <c r="B2340" s="1" t="s">
        <v>1</v>
      </c>
      <c r="C2340" s="14">
        <v>2019</v>
      </c>
      <c r="D2340" s="2" t="s">
        <v>27</v>
      </c>
      <c r="E2340" s="9">
        <v>0</v>
      </c>
      <c r="F2340" s="9">
        <v>0</v>
      </c>
      <c r="G2340" s="9">
        <v>0</v>
      </c>
      <c r="H2340" s="9">
        <v>0</v>
      </c>
      <c r="I2340" s="3">
        <v>0</v>
      </c>
    </row>
    <row r="2341" spans="1:9" ht="26.25" x14ac:dyDescent="0.25">
      <c r="A2341" s="2" t="s">
        <v>12</v>
      </c>
      <c r="B2341" s="1" t="s">
        <v>2</v>
      </c>
      <c r="C2341" s="14">
        <v>2019</v>
      </c>
      <c r="D2341" s="2" t="s">
        <v>27</v>
      </c>
      <c r="E2341" s="9">
        <v>1356.18</v>
      </c>
      <c r="F2341" s="9">
        <v>3.17</v>
      </c>
      <c r="G2341" s="9">
        <v>19.190000000000001</v>
      </c>
      <c r="H2341" s="9">
        <v>1.8</v>
      </c>
      <c r="I2341" s="3">
        <v>0.51</v>
      </c>
    </row>
    <row r="2342" spans="1:9" ht="26.25" x14ac:dyDescent="0.25">
      <c r="A2342" s="2" t="s">
        <v>12</v>
      </c>
      <c r="B2342" s="1" t="s">
        <v>3</v>
      </c>
      <c r="C2342" s="14">
        <v>2019</v>
      </c>
      <c r="D2342" s="2" t="s">
        <v>27</v>
      </c>
      <c r="E2342" s="9">
        <v>82604.17</v>
      </c>
      <c r="F2342" s="9">
        <v>173.46</v>
      </c>
      <c r="G2342" s="9">
        <v>1191.18</v>
      </c>
      <c r="H2342" s="9">
        <v>109.44</v>
      </c>
      <c r="I2342" s="3">
        <v>33.15</v>
      </c>
    </row>
    <row r="2343" spans="1:9" ht="26.25" x14ac:dyDescent="0.25">
      <c r="A2343" s="2" t="s">
        <v>12</v>
      </c>
      <c r="B2343" s="1" t="s">
        <v>4</v>
      </c>
      <c r="C2343" s="14">
        <v>2019</v>
      </c>
      <c r="D2343" s="2" t="s">
        <v>27</v>
      </c>
      <c r="E2343" s="9">
        <v>30812.73</v>
      </c>
      <c r="F2343" s="9">
        <v>67.17</v>
      </c>
      <c r="G2343" s="9">
        <v>660.55</v>
      </c>
      <c r="H2343" s="9">
        <v>107.53</v>
      </c>
      <c r="I2343" s="3">
        <v>62</v>
      </c>
    </row>
    <row r="2344" spans="1:9" ht="26.25" x14ac:dyDescent="0.25">
      <c r="A2344" s="2" t="s">
        <v>12</v>
      </c>
      <c r="B2344" s="1" t="s">
        <v>5</v>
      </c>
      <c r="C2344" s="14">
        <v>2019</v>
      </c>
      <c r="D2344" s="2" t="s">
        <v>27</v>
      </c>
      <c r="E2344" s="9">
        <v>141.13</v>
      </c>
      <c r="F2344" s="9">
        <v>0.33</v>
      </c>
      <c r="G2344" s="9">
        <v>3.28</v>
      </c>
      <c r="H2344" s="9">
        <v>0.5</v>
      </c>
      <c r="I2344" s="3">
        <v>0.3</v>
      </c>
    </row>
    <row r="2345" spans="1:9" ht="26.25" x14ac:dyDescent="0.25">
      <c r="A2345" s="2" t="s">
        <v>12</v>
      </c>
      <c r="B2345" s="1" t="s">
        <v>6</v>
      </c>
      <c r="C2345" s="14">
        <v>2019</v>
      </c>
      <c r="D2345" s="2" t="s">
        <v>27</v>
      </c>
      <c r="E2345" s="9">
        <v>851.79</v>
      </c>
      <c r="F2345" s="9">
        <v>1.97</v>
      </c>
      <c r="G2345" s="9">
        <v>20.399999999999999</v>
      </c>
      <c r="H2345" s="9">
        <v>4.9400000000000004</v>
      </c>
      <c r="I2345" s="3">
        <v>1.87</v>
      </c>
    </row>
    <row r="2346" spans="1:9" ht="26.25" x14ac:dyDescent="0.25">
      <c r="A2346" s="2" t="s">
        <v>12</v>
      </c>
      <c r="B2346" s="1" t="s">
        <v>7</v>
      </c>
      <c r="C2346" s="14">
        <v>2019</v>
      </c>
      <c r="D2346" s="2" t="s">
        <v>27</v>
      </c>
      <c r="E2346" s="9">
        <v>209.25</v>
      </c>
      <c r="F2346" s="9">
        <v>0.48</v>
      </c>
      <c r="G2346" s="9">
        <v>4.99</v>
      </c>
      <c r="H2346" s="9">
        <v>1.2</v>
      </c>
      <c r="I2346" s="3">
        <v>0.45</v>
      </c>
    </row>
    <row r="2347" spans="1:9" ht="26.25" x14ac:dyDescent="0.25">
      <c r="A2347" s="2" t="s">
        <v>13</v>
      </c>
      <c r="B2347" s="1" t="s">
        <v>1</v>
      </c>
      <c r="C2347" s="14">
        <v>2019</v>
      </c>
      <c r="D2347" s="2" t="s">
        <v>27</v>
      </c>
      <c r="E2347" s="10">
        <v>186.49</v>
      </c>
      <c r="F2347" s="10">
        <v>0.44</v>
      </c>
      <c r="G2347" s="10">
        <v>2.59</v>
      </c>
      <c r="H2347" s="10">
        <v>0.11</v>
      </c>
      <c r="I2347" s="5">
        <v>7.0000000000000007E-2</v>
      </c>
    </row>
    <row r="2348" spans="1:9" ht="26.25" x14ac:dyDescent="0.25">
      <c r="A2348" s="2" t="s">
        <v>13</v>
      </c>
      <c r="B2348" s="1" t="s">
        <v>2</v>
      </c>
      <c r="C2348" s="14">
        <v>2019</v>
      </c>
      <c r="D2348" s="2" t="s">
        <v>27</v>
      </c>
      <c r="E2348" s="10">
        <v>6124.73</v>
      </c>
      <c r="F2348" s="10">
        <v>14.3</v>
      </c>
      <c r="G2348" s="10">
        <v>86.65</v>
      </c>
      <c r="H2348" s="10">
        <v>8.11</v>
      </c>
      <c r="I2348" s="5">
        <v>2.3199999999999998</v>
      </c>
    </row>
    <row r="2349" spans="1:9" ht="26.25" x14ac:dyDescent="0.25">
      <c r="A2349" s="2" t="s">
        <v>13</v>
      </c>
      <c r="B2349" s="1" t="s">
        <v>3</v>
      </c>
      <c r="C2349" s="14">
        <v>2019</v>
      </c>
      <c r="D2349" s="2" t="s">
        <v>27</v>
      </c>
      <c r="E2349" s="10">
        <v>38586.44</v>
      </c>
      <c r="F2349" s="10">
        <v>87.25</v>
      </c>
      <c r="G2349" s="10">
        <v>608.21</v>
      </c>
      <c r="H2349" s="10">
        <v>51.12</v>
      </c>
      <c r="I2349" s="5">
        <v>14.88</v>
      </c>
    </row>
    <row r="2350" spans="1:9" ht="26.25" x14ac:dyDescent="0.25">
      <c r="A2350" s="2" t="s">
        <v>13</v>
      </c>
      <c r="B2350" s="1" t="s">
        <v>4</v>
      </c>
      <c r="C2350" s="14">
        <v>2019</v>
      </c>
      <c r="D2350" s="2" t="s">
        <v>27</v>
      </c>
      <c r="E2350" s="10">
        <v>35560.33</v>
      </c>
      <c r="F2350" s="10">
        <v>81.260000000000005</v>
      </c>
      <c r="G2350" s="10">
        <v>808.25</v>
      </c>
      <c r="H2350" s="10">
        <v>124.42</v>
      </c>
      <c r="I2350" s="5">
        <v>73.489999999999995</v>
      </c>
    </row>
    <row r="2351" spans="1:9" ht="26.25" x14ac:dyDescent="0.25">
      <c r="A2351" s="2" t="s">
        <v>13</v>
      </c>
      <c r="B2351" s="1" t="s">
        <v>5</v>
      </c>
      <c r="C2351" s="14">
        <v>2019</v>
      </c>
      <c r="D2351" s="2" t="s">
        <v>27</v>
      </c>
      <c r="E2351" s="10">
        <v>14487.96</v>
      </c>
      <c r="F2351" s="10">
        <v>33.19</v>
      </c>
      <c r="G2351" s="10">
        <v>326.06</v>
      </c>
      <c r="H2351" s="10">
        <v>49.53</v>
      </c>
      <c r="I2351" s="5">
        <v>29.07</v>
      </c>
    </row>
    <row r="2352" spans="1:9" ht="26.25" x14ac:dyDescent="0.25">
      <c r="A2352" s="2" t="s">
        <v>13</v>
      </c>
      <c r="B2352" s="1" t="s">
        <v>6</v>
      </c>
      <c r="C2352" s="14">
        <v>2019</v>
      </c>
      <c r="D2352" s="2" t="s">
        <v>27</v>
      </c>
      <c r="E2352" s="10">
        <v>1217.32</v>
      </c>
      <c r="F2352" s="10">
        <v>2.79</v>
      </c>
      <c r="G2352" s="10">
        <v>27.81</v>
      </c>
      <c r="H2352" s="10">
        <v>6.46</v>
      </c>
      <c r="I2352" s="5">
        <v>2.41</v>
      </c>
    </row>
    <row r="2353" spans="1:9" ht="26.25" x14ac:dyDescent="0.25">
      <c r="A2353" s="2" t="s">
        <v>13</v>
      </c>
      <c r="B2353" s="1" t="s">
        <v>7</v>
      </c>
      <c r="C2353" s="14">
        <v>2019</v>
      </c>
      <c r="D2353" s="2" t="s">
        <v>27</v>
      </c>
      <c r="E2353" s="10">
        <v>0</v>
      </c>
      <c r="F2353" s="10">
        <v>0</v>
      </c>
      <c r="G2353" s="10">
        <v>0</v>
      </c>
      <c r="H2353" s="10">
        <v>0</v>
      </c>
      <c r="I2353" s="5">
        <v>0</v>
      </c>
    </row>
    <row r="2354" spans="1:9" ht="26.25" x14ac:dyDescent="0.25">
      <c r="A2354" s="2" t="s">
        <v>14</v>
      </c>
      <c r="B2354" s="1" t="s">
        <v>1</v>
      </c>
      <c r="C2354" s="14">
        <v>2019</v>
      </c>
      <c r="D2354" s="2" t="s">
        <v>27</v>
      </c>
      <c r="E2354" s="9">
        <v>0</v>
      </c>
      <c r="F2354" s="9">
        <v>0</v>
      </c>
      <c r="G2354" s="9">
        <v>0</v>
      </c>
      <c r="H2354" s="9">
        <v>0</v>
      </c>
      <c r="I2354" s="3">
        <v>0</v>
      </c>
    </row>
    <row r="2355" spans="1:9" ht="26.25" x14ac:dyDescent="0.25">
      <c r="A2355" s="2" t="s">
        <v>14</v>
      </c>
      <c r="B2355" s="1" t="s">
        <v>2</v>
      </c>
      <c r="C2355" s="14">
        <v>2019</v>
      </c>
      <c r="D2355" s="2" t="s">
        <v>27</v>
      </c>
      <c r="E2355" s="9">
        <v>30682.53</v>
      </c>
      <c r="F2355" s="9">
        <v>71.62</v>
      </c>
      <c r="G2355" s="9">
        <v>433.6</v>
      </c>
      <c r="H2355" s="9">
        <v>40.65</v>
      </c>
      <c r="I2355" s="3">
        <v>11.61</v>
      </c>
    </row>
    <row r="2356" spans="1:9" ht="26.25" x14ac:dyDescent="0.25">
      <c r="A2356" s="2" t="s">
        <v>14</v>
      </c>
      <c r="B2356" s="1" t="s">
        <v>3</v>
      </c>
      <c r="C2356" s="14">
        <v>2019</v>
      </c>
      <c r="D2356" s="2" t="s">
        <v>27</v>
      </c>
      <c r="E2356" s="9">
        <v>5400.16</v>
      </c>
      <c r="F2356" s="9">
        <v>12.61</v>
      </c>
      <c r="G2356" s="9">
        <v>88.67</v>
      </c>
      <c r="H2356" s="9">
        <v>7.15</v>
      </c>
      <c r="I2356" s="3">
        <v>2.04</v>
      </c>
    </row>
    <row r="2357" spans="1:9" ht="26.25" x14ac:dyDescent="0.25">
      <c r="A2357" s="2" t="s">
        <v>14</v>
      </c>
      <c r="B2357" s="1" t="s">
        <v>4</v>
      </c>
      <c r="C2357" s="14">
        <v>2019</v>
      </c>
      <c r="D2357" s="2" t="s">
        <v>27</v>
      </c>
      <c r="E2357" s="9">
        <v>4596.37</v>
      </c>
      <c r="F2357" s="9">
        <v>10.64</v>
      </c>
      <c r="G2357" s="9">
        <v>106.21</v>
      </c>
      <c r="H2357" s="9">
        <v>16.100000000000001</v>
      </c>
      <c r="I2357" s="3">
        <v>9.57</v>
      </c>
    </row>
    <row r="2358" spans="1:9" ht="26.25" x14ac:dyDescent="0.25">
      <c r="A2358" s="2" t="s">
        <v>14</v>
      </c>
      <c r="B2358" s="1" t="s">
        <v>5</v>
      </c>
      <c r="C2358" s="14">
        <v>2019</v>
      </c>
      <c r="D2358" s="2" t="s">
        <v>27</v>
      </c>
      <c r="E2358" s="9">
        <v>0</v>
      </c>
      <c r="F2358" s="9">
        <v>0</v>
      </c>
      <c r="G2358" s="9">
        <v>0</v>
      </c>
      <c r="H2358" s="9">
        <v>0</v>
      </c>
      <c r="I2358" s="3">
        <v>0</v>
      </c>
    </row>
    <row r="2359" spans="1:9" ht="26.25" x14ac:dyDescent="0.25">
      <c r="A2359" s="2" t="s">
        <v>14</v>
      </c>
      <c r="B2359" s="1" t="s">
        <v>6</v>
      </c>
      <c r="C2359" s="14">
        <v>2019</v>
      </c>
      <c r="D2359" s="2" t="s">
        <v>27</v>
      </c>
      <c r="E2359" s="9">
        <v>0</v>
      </c>
      <c r="F2359" s="9">
        <v>0</v>
      </c>
      <c r="G2359" s="9">
        <v>0</v>
      </c>
      <c r="H2359" s="9">
        <v>0</v>
      </c>
      <c r="I2359" s="3">
        <v>0</v>
      </c>
    </row>
    <row r="2360" spans="1:9" ht="26.25" x14ac:dyDescent="0.25">
      <c r="A2360" s="2" t="s">
        <v>14</v>
      </c>
      <c r="B2360" s="1" t="s">
        <v>7</v>
      </c>
      <c r="C2360" s="14">
        <v>2019</v>
      </c>
      <c r="D2360" s="2" t="s">
        <v>27</v>
      </c>
      <c r="E2360" s="9">
        <v>0</v>
      </c>
      <c r="F2360" s="9">
        <v>0</v>
      </c>
      <c r="G2360" s="9">
        <v>0</v>
      </c>
      <c r="H2360" s="9">
        <v>0</v>
      </c>
      <c r="I2360" s="3">
        <v>0</v>
      </c>
    </row>
    <row r="2361" spans="1:9" ht="26.25" x14ac:dyDescent="0.25">
      <c r="A2361" s="2" t="s">
        <v>15</v>
      </c>
      <c r="B2361" s="1" t="s">
        <v>1</v>
      </c>
      <c r="C2361" s="14">
        <v>2019</v>
      </c>
      <c r="D2361" s="2" t="s">
        <v>27</v>
      </c>
      <c r="E2361" s="10">
        <v>2729.26</v>
      </c>
      <c r="F2361" s="10">
        <v>6.37</v>
      </c>
      <c r="G2361" s="10">
        <v>37.880000000000003</v>
      </c>
      <c r="H2361" s="10">
        <v>1.55</v>
      </c>
      <c r="I2361" s="5">
        <v>1.03</v>
      </c>
    </row>
    <row r="2362" spans="1:9" ht="26.25" x14ac:dyDescent="0.25">
      <c r="A2362" s="2" t="s">
        <v>15</v>
      </c>
      <c r="B2362" s="1" t="s">
        <v>2</v>
      </c>
      <c r="C2362" s="14">
        <v>2019</v>
      </c>
      <c r="D2362" s="2" t="s">
        <v>27</v>
      </c>
      <c r="E2362" s="10">
        <v>328757.71999999997</v>
      </c>
      <c r="F2362" s="10">
        <v>767.45</v>
      </c>
      <c r="G2362" s="10">
        <v>4629.58</v>
      </c>
      <c r="H2362" s="10">
        <v>186.68</v>
      </c>
      <c r="I2362" s="5">
        <v>124.45</v>
      </c>
    </row>
    <row r="2363" spans="1:9" ht="26.25" x14ac:dyDescent="0.25">
      <c r="A2363" s="2" t="s">
        <v>15</v>
      </c>
      <c r="B2363" s="1" t="s">
        <v>3</v>
      </c>
      <c r="C2363" s="14">
        <v>2019</v>
      </c>
      <c r="D2363" s="2" t="s">
        <v>27</v>
      </c>
      <c r="E2363" s="10">
        <v>324423.90999999997</v>
      </c>
      <c r="F2363" s="10">
        <v>656.91</v>
      </c>
      <c r="G2363" s="10">
        <v>4205.76</v>
      </c>
      <c r="H2363" s="10">
        <v>184.22</v>
      </c>
      <c r="I2363" s="5">
        <v>132.54</v>
      </c>
    </row>
    <row r="2364" spans="1:9" ht="26.25" x14ac:dyDescent="0.25">
      <c r="A2364" s="2" t="s">
        <v>15</v>
      </c>
      <c r="B2364" s="1" t="s">
        <v>4</v>
      </c>
      <c r="C2364" s="14">
        <v>2019</v>
      </c>
      <c r="D2364" s="2" t="s">
        <v>27</v>
      </c>
      <c r="E2364" s="10">
        <v>308.27999999999997</v>
      </c>
      <c r="F2364" s="10">
        <v>0.5</v>
      </c>
      <c r="G2364" s="10">
        <v>3.05</v>
      </c>
      <c r="H2364" s="10">
        <v>0.41</v>
      </c>
      <c r="I2364" s="5">
        <v>0.23</v>
      </c>
    </row>
    <row r="2365" spans="1:9" ht="26.25" x14ac:dyDescent="0.25">
      <c r="A2365" s="2" t="s">
        <v>15</v>
      </c>
      <c r="B2365" s="1" t="s">
        <v>5</v>
      </c>
      <c r="C2365" s="14">
        <v>2019</v>
      </c>
      <c r="D2365" s="2" t="s">
        <v>27</v>
      </c>
      <c r="E2365" s="10">
        <v>0</v>
      </c>
      <c r="F2365" s="10">
        <v>0</v>
      </c>
      <c r="G2365" s="10">
        <v>0</v>
      </c>
      <c r="H2365" s="10">
        <v>0</v>
      </c>
      <c r="I2365" s="5">
        <v>0</v>
      </c>
    </row>
    <row r="2366" spans="1:9" ht="26.25" x14ac:dyDescent="0.25">
      <c r="A2366" s="2" t="s">
        <v>15</v>
      </c>
      <c r="B2366" s="1" t="s">
        <v>6</v>
      </c>
      <c r="C2366" s="14">
        <v>2019</v>
      </c>
      <c r="D2366" s="2" t="s">
        <v>27</v>
      </c>
      <c r="E2366" s="10">
        <v>0</v>
      </c>
      <c r="F2366" s="10">
        <v>0</v>
      </c>
      <c r="G2366" s="10">
        <v>0</v>
      </c>
      <c r="H2366" s="10">
        <v>0</v>
      </c>
      <c r="I2366" s="5">
        <v>0</v>
      </c>
    </row>
    <row r="2367" spans="1:9" ht="26.25" x14ac:dyDescent="0.25">
      <c r="A2367" s="2" t="s">
        <v>15</v>
      </c>
      <c r="B2367" s="1" t="s">
        <v>7</v>
      </c>
      <c r="C2367" s="14">
        <v>2019</v>
      </c>
      <c r="D2367" s="2" t="s">
        <v>27</v>
      </c>
      <c r="E2367" s="10">
        <v>0</v>
      </c>
      <c r="F2367" s="10">
        <v>0</v>
      </c>
      <c r="G2367" s="10">
        <v>0</v>
      </c>
      <c r="H2367" s="10">
        <v>0</v>
      </c>
      <c r="I2367" s="5">
        <v>0</v>
      </c>
    </row>
    <row r="2368" spans="1:9" ht="39" x14ac:dyDescent="0.25">
      <c r="A2368" s="2" t="s">
        <v>16</v>
      </c>
      <c r="B2368" s="1" t="s">
        <v>1</v>
      </c>
      <c r="C2368" s="14">
        <v>2019</v>
      </c>
      <c r="D2368" s="2" t="s">
        <v>27</v>
      </c>
      <c r="E2368" s="9">
        <v>3284.51</v>
      </c>
      <c r="F2368" s="9">
        <v>7.67</v>
      </c>
      <c r="G2368" s="9">
        <v>45.59</v>
      </c>
      <c r="H2368" s="9">
        <v>1.87</v>
      </c>
      <c r="I2368" s="3">
        <v>1.24</v>
      </c>
    </row>
    <row r="2369" spans="1:9" ht="39" x14ac:dyDescent="0.25">
      <c r="A2369" s="2" t="s">
        <v>16</v>
      </c>
      <c r="B2369" s="1" t="s">
        <v>2</v>
      </c>
      <c r="C2369" s="14">
        <v>2019</v>
      </c>
      <c r="D2369" s="2" t="s">
        <v>27</v>
      </c>
      <c r="E2369" s="9">
        <v>26154.38</v>
      </c>
      <c r="F2369" s="9">
        <v>61.05</v>
      </c>
      <c r="G2369" s="9">
        <v>367.3</v>
      </c>
      <c r="H2369" s="9">
        <v>14.85</v>
      </c>
      <c r="I2369" s="3">
        <v>9.9</v>
      </c>
    </row>
    <row r="2370" spans="1:9" ht="39" x14ac:dyDescent="0.25">
      <c r="A2370" s="2" t="s">
        <v>16</v>
      </c>
      <c r="B2370" s="1" t="s">
        <v>3</v>
      </c>
      <c r="C2370" s="14">
        <v>2019</v>
      </c>
      <c r="D2370" s="2" t="s">
        <v>27</v>
      </c>
      <c r="E2370" s="9">
        <v>66053</v>
      </c>
      <c r="F2370" s="9">
        <v>100.11</v>
      </c>
      <c r="G2370" s="9">
        <v>633.08000000000004</v>
      </c>
      <c r="H2370" s="9">
        <v>37.51</v>
      </c>
      <c r="I2370" s="3">
        <v>30.25</v>
      </c>
    </row>
    <row r="2371" spans="1:9" ht="39" x14ac:dyDescent="0.25">
      <c r="A2371" s="2" t="s">
        <v>16</v>
      </c>
      <c r="B2371" s="1" t="s">
        <v>4</v>
      </c>
      <c r="C2371" s="14">
        <v>2019</v>
      </c>
      <c r="D2371" s="2" t="s">
        <v>27</v>
      </c>
      <c r="E2371" s="9">
        <v>109603.75</v>
      </c>
      <c r="F2371" s="9">
        <v>198.61</v>
      </c>
      <c r="G2371" s="9">
        <v>1280.43</v>
      </c>
      <c r="H2371" s="9">
        <v>145.22</v>
      </c>
      <c r="I2371" s="3">
        <v>47.04</v>
      </c>
    </row>
    <row r="2372" spans="1:9" ht="39" x14ac:dyDescent="0.25">
      <c r="A2372" s="2" t="s">
        <v>16</v>
      </c>
      <c r="B2372" s="1" t="s">
        <v>5</v>
      </c>
      <c r="C2372" s="14">
        <v>2019</v>
      </c>
      <c r="D2372" s="2" t="s">
        <v>27</v>
      </c>
      <c r="E2372" s="9">
        <v>11864.77</v>
      </c>
      <c r="F2372" s="9">
        <v>24.63</v>
      </c>
      <c r="G2372" s="9">
        <v>230.53</v>
      </c>
      <c r="H2372" s="9">
        <v>15.72</v>
      </c>
      <c r="I2372" s="3">
        <v>4.79</v>
      </c>
    </row>
    <row r="2373" spans="1:9" ht="39" x14ac:dyDescent="0.25">
      <c r="A2373" s="2" t="s">
        <v>16</v>
      </c>
      <c r="B2373" s="1" t="s">
        <v>6</v>
      </c>
      <c r="C2373" s="14">
        <v>2019</v>
      </c>
      <c r="D2373" s="2" t="s">
        <v>27</v>
      </c>
      <c r="E2373" s="9">
        <v>125130.84</v>
      </c>
      <c r="F2373" s="9">
        <v>251.57</v>
      </c>
      <c r="G2373" s="9">
        <v>1787.58</v>
      </c>
      <c r="H2373" s="9">
        <v>272.56</v>
      </c>
      <c r="I2373" s="3">
        <v>72.59</v>
      </c>
    </row>
    <row r="2374" spans="1:9" ht="39" x14ac:dyDescent="0.25">
      <c r="A2374" s="2" t="s">
        <v>16</v>
      </c>
      <c r="B2374" s="1" t="s">
        <v>7</v>
      </c>
      <c r="C2374" s="14">
        <v>2019</v>
      </c>
      <c r="D2374" s="2" t="s">
        <v>27</v>
      </c>
      <c r="E2374" s="9">
        <v>244.29</v>
      </c>
      <c r="F2374" s="9">
        <v>0.56999999999999995</v>
      </c>
      <c r="G2374" s="9">
        <v>5.99</v>
      </c>
      <c r="H2374" s="9">
        <v>1.5</v>
      </c>
      <c r="I2374" s="3">
        <v>0.56999999999999995</v>
      </c>
    </row>
    <row r="2375" spans="1:9" ht="26.25" x14ac:dyDescent="0.25">
      <c r="A2375" s="2" t="s">
        <v>17</v>
      </c>
      <c r="B2375" s="1" t="s">
        <v>1</v>
      </c>
      <c r="C2375" s="14">
        <v>2019</v>
      </c>
      <c r="D2375" s="2" t="s">
        <v>27</v>
      </c>
      <c r="E2375" s="10">
        <v>65299.06</v>
      </c>
      <c r="F2375" s="10">
        <v>152.43</v>
      </c>
      <c r="G2375" s="10">
        <v>906.36</v>
      </c>
      <c r="H2375" s="10">
        <v>37.08</v>
      </c>
      <c r="I2375" s="5">
        <v>24.72</v>
      </c>
    </row>
    <row r="2376" spans="1:9" ht="26.25" x14ac:dyDescent="0.25">
      <c r="A2376" s="2" t="s">
        <v>17</v>
      </c>
      <c r="B2376" s="1" t="s">
        <v>2</v>
      </c>
      <c r="C2376" s="14">
        <v>2019</v>
      </c>
      <c r="D2376" s="2" t="s">
        <v>27</v>
      </c>
      <c r="E2376" s="10">
        <v>96367.35</v>
      </c>
      <c r="F2376" s="10">
        <v>224.96</v>
      </c>
      <c r="G2376" s="10">
        <v>1349.18</v>
      </c>
      <c r="H2376" s="10">
        <v>54.72</v>
      </c>
      <c r="I2376" s="5">
        <v>36.479999999999997</v>
      </c>
    </row>
    <row r="2377" spans="1:9" ht="26.25" x14ac:dyDescent="0.25">
      <c r="A2377" s="2" t="s">
        <v>17</v>
      </c>
      <c r="B2377" s="1" t="s">
        <v>3</v>
      </c>
      <c r="C2377" s="14">
        <v>2019</v>
      </c>
      <c r="D2377" s="2" t="s">
        <v>27</v>
      </c>
      <c r="E2377" s="10">
        <v>81148.62</v>
      </c>
      <c r="F2377" s="10">
        <v>147.34</v>
      </c>
      <c r="G2377" s="10">
        <v>907.17</v>
      </c>
      <c r="H2377" s="10">
        <v>46.08</v>
      </c>
      <c r="I2377" s="5">
        <v>34.799999999999997</v>
      </c>
    </row>
    <row r="2378" spans="1:9" ht="26.25" x14ac:dyDescent="0.25">
      <c r="A2378" s="2" t="s">
        <v>17</v>
      </c>
      <c r="B2378" s="1" t="s">
        <v>4</v>
      </c>
      <c r="C2378" s="14">
        <v>2019</v>
      </c>
      <c r="D2378" s="2" t="s">
        <v>27</v>
      </c>
      <c r="E2378" s="10">
        <v>61605.45</v>
      </c>
      <c r="F2378" s="10">
        <v>104.51</v>
      </c>
      <c r="G2378" s="10">
        <v>628.46</v>
      </c>
      <c r="H2378" s="10">
        <v>81.62</v>
      </c>
      <c r="I2378" s="5">
        <v>27.13</v>
      </c>
    </row>
    <row r="2379" spans="1:9" ht="26.25" x14ac:dyDescent="0.25">
      <c r="A2379" s="2" t="s">
        <v>17</v>
      </c>
      <c r="B2379" s="1" t="s">
        <v>5</v>
      </c>
      <c r="C2379" s="14">
        <v>2019</v>
      </c>
      <c r="D2379" s="2" t="s">
        <v>27</v>
      </c>
      <c r="E2379" s="10">
        <v>339926.81</v>
      </c>
      <c r="F2379" s="10">
        <v>654.28</v>
      </c>
      <c r="G2379" s="10">
        <v>3951.15</v>
      </c>
      <c r="H2379" s="10">
        <v>450.38</v>
      </c>
      <c r="I2379" s="5">
        <v>142.18</v>
      </c>
    </row>
    <row r="2380" spans="1:9" ht="26.25" x14ac:dyDescent="0.25">
      <c r="A2380" s="2" t="s">
        <v>17</v>
      </c>
      <c r="B2380" s="1" t="s">
        <v>6</v>
      </c>
      <c r="C2380" s="14">
        <v>2019</v>
      </c>
      <c r="D2380" s="2" t="s">
        <v>27</v>
      </c>
      <c r="E2380" s="10">
        <v>7248.72</v>
      </c>
      <c r="F2380" s="10">
        <v>13.51</v>
      </c>
      <c r="G2380" s="10">
        <v>95.36</v>
      </c>
      <c r="H2380" s="10">
        <v>18.5</v>
      </c>
      <c r="I2380" s="5">
        <v>4.83</v>
      </c>
    </row>
    <row r="2381" spans="1:9" ht="26.25" x14ac:dyDescent="0.25">
      <c r="A2381" s="2" t="s">
        <v>17</v>
      </c>
      <c r="B2381" s="1" t="s">
        <v>7</v>
      </c>
      <c r="C2381" s="14">
        <v>2019</v>
      </c>
      <c r="D2381" s="2" t="s">
        <v>27</v>
      </c>
      <c r="E2381" s="10">
        <v>11970.76</v>
      </c>
      <c r="F2381" s="10">
        <v>27.05</v>
      </c>
      <c r="G2381" s="10">
        <v>273.44</v>
      </c>
      <c r="H2381" s="10">
        <v>66.12</v>
      </c>
      <c r="I2381" s="5">
        <v>24.6</v>
      </c>
    </row>
    <row r="2382" spans="1:9" ht="26.25" x14ac:dyDescent="0.25">
      <c r="A2382" s="2" t="s">
        <v>18</v>
      </c>
      <c r="B2382" s="1" t="s">
        <v>1</v>
      </c>
      <c r="C2382" s="14">
        <v>2019</v>
      </c>
      <c r="D2382" s="2" t="s">
        <v>27</v>
      </c>
      <c r="E2382" s="9">
        <v>48551.57</v>
      </c>
      <c r="F2382" s="9">
        <v>113.34</v>
      </c>
      <c r="G2382" s="9">
        <v>673.9</v>
      </c>
      <c r="H2382" s="9">
        <v>27.57</v>
      </c>
      <c r="I2382" s="3">
        <v>18.38</v>
      </c>
    </row>
    <row r="2383" spans="1:9" ht="26.25" x14ac:dyDescent="0.25">
      <c r="A2383" s="2" t="s">
        <v>18</v>
      </c>
      <c r="B2383" s="1" t="s">
        <v>2</v>
      </c>
      <c r="C2383" s="14">
        <v>2019</v>
      </c>
      <c r="D2383" s="2" t="s">
        <v>27</v>
      </c>
      <c r="E2383" s="9">
        <v>174355.88</v>
      </c>
      <c r="F2383" s="9">
        <v>407.01</v>
      </c>
      <c r="G2383" s="9">
        <v>2443.17</v>
      </c>
      <c r="H2383" s="9">
        <v>99</v>
      </c>
      <c r="I2383" s="3">
        <v>66</v>
      </c>
    </row>
    <row r="2384" spans="1:9" ht="26.25" x14ac:dyDescent="0.25">
      <c r="A2384" s="2" t="s">
        <v>18</v>
      </c>
      <c r="B2384" s="1" t="s">
        <v>3</v>
      </c>
      <c r="C2384" s="14">
        <v>2019</v>
      </c>
      <c r="D2384" s="2" t="s">
        <v>27</v>
      </c>
      <c r="E2384" s="9">
        <v>1019.95</v>
      </c>
      <c r="F2384" s="9">
        <v>2.36</v>
      </c>
      <c r="G2384" s="9">
        <v>16.420000000000002</v>
      </c>
      <c r="H2384" s="9">
        <v>0.57999999999999996</v>
      </c>
      <c r="I2384" s="3">
        <v>0.39</v>
      </c>
    </row>
    <row r="2385" spans="1:9" ht="26.25" x14ac:dyDescent="0.25">
      <c r="A2385" s="2" t="s">
        <v>18</v>
      </c>
      <c r="B2385" s="1" t="s">
        <v>4</v>
      </c>
      <c r="C2385" s="14">
        <v>2019</v>
      </c>
      <c r="D2385" s="2" t="s">
        <v>27</v>
      </c>
      <c r="E2385" s="9">
        <v>0</v>
      </c>
      <c r="F2385" s="9">
        <v>0</v>
      </c>
      <c r="G2385" s="9">
        <v>0</v>
      </c>
      <c r="H2385" s="9">
        <v>0</v>
      </c>
      <c r="I2385" s="3">
        <v>0</v>
      </c>
    </row>
    <row r="2386" spans="1:9" ht="26.25" x14ac:dyDescent="0.25">
      <c r="A2386" s="2" t="s">
        <v>18</v>
      </c>
      <c r="B2386" s="1" t="s">
        <v>5</v>
      </c>
      <c r="C2386" s="14">
        <v>2019</v>
      </c>
      <c r="D2386" s="2" t="s">
        <v>27</v>
      </c>
      <c r="E2386" s="9">
        <v>0</v>
      </c>
      <c r="F2386" s="9">
        <v>0</v>
      </c>
      <c r="G2386" s="9">
        <v>0</v>
      </c>
      <c r="H2386" s="9">
        <v>0</v>
      </c>
      <c r="I2386" s="3">
        <v>0</v>
      </c>
    </row>
    <row r="2387" spans="1:9" ht="26.25" x14ac:dyDescent="0.25">
      <c r="A2387" s="2" t="s">
        <v>18</v>
      </c>
      <c r="B2387" s="1" t="s">
        <v>6</v>
      </c>
      <c r="C2387" s="14">
        <v>2019</v>
      </c>
      <c r="D2387" s="2" t="s">
        <v>27</v>
      </c>
      <c r="E2387" s="9">
        <v>0</v>
      </c>
      <c r="F2387" s="9">
        <v>0</v>
      </c>
      <c r="G2387" s="9">
        <v>0</v>
      </c>
      <c r="H2387" s="9">
        <v>0</v>
      </c>
      <c r="I2387" s="3">
        <v>0</v>
      </c>
    </row>
    <row r="2388" spans="1:9" ht="26.25" x14ac:dyDescent="0.25">
      <c r="A2388" s="2" t="s">
        <v>18</v>
      </c>
      <c r="B2388" s="1" t="s">
        <v>7</v>
      </c>
      <c r="C2388" s="14">
        <v>2019</v>
      </c>
      <c r="D2388" s="2" t="s">
        <v>27</v>
      </c>
      <c r="E2388" s="9">
        <v>0</v>
      </c>
      <c r="F2388" s="9">
        <v>0</v>
      </c>
      <c r="G2388" s="9">
        <v>0</v>
      </c>
      <c r="H2388" s="9">
        <v>0</v>
      </c>
      <c r="I2388" s="3">
        <v>0</v>
      </c>
    </row>
    <row r="2389" spans="1:9" ht="26.25" x14ac:dyDescent="0.25">
      <c r="A2389" s="2" t="s">
        <v>19</v>
      </c>
      <c r="B2389" s="1" t="s">
        <v>1</v>
      </c>
      <c r="C2389" s="14">
        <v>2019</v>
      </c>
      <c r="D2389" s="2" t="s">
        <v>27</v>
      </c>
      <c r="E2389" s="10">
        <v>0</v>
      </c>
      <c r="F2389" s="10">
        <v>0</v>
      </c>
      <c r="G2389" s="10">
        <v>0</v>
      </c>
      <c r="H2389" s="10">
        <v>0</v>
      </c>
      <c r="I2389" s="5">
        <v>0</v>
      </c>
    </row>
    <row r="2390" spans="1:9" ht="26.25" x14ac:dyDescent="0.25">
      <c r="A2390" s="2" t="s">
        <v>19</v>
      </c>
      <c r="B2390" s="1" t="s">
        <v>2</v>
      </c>
      <c r="C2390" s="14">
        <v>2019</v>
      </c>
      <c r="D2390" s="2" t="s">
        <v>27</v>
      </c>
      <c r="E2390" s="10">
        <v>0</v>
      </c>
      <c r="F2390" s="10">
        <v>0</v>
      </c>
      <c r="G2390" s="10">
        <v>0</v>
      </c>
      <c r="H2390" s="10">
        <v>0</v>
      </c>
      <c r="I2390" s="5">
        <v>0</v>
      </c>
    </row>
    <row r="2391" spans="1:9" ht="26.25" x14ac:dyDescent="0.25">
      <c r="A2391" s="2" t="s">
        <v>19</v>
      </c>
      <c r="B2391" s="1" t="s">
        <v>3</v>
      </c>
      <c r="C2391" s="14">
        <v>2019</v>
      </c>
      <c r="D2391" s="2" t="s">
        <v>27</v>
      </c>
      <c r="E2391" s="10">
        <v>0</v>
      </c>
      <c r="F2391" s="10">
        <v>0</v>
      </c>
      <c r="G2391" s="10">
        <v>0</v>
      </c>
      <c r="H2391" s="10">
        <v>0</v>
      </c>
      <c r="I2391" s="5">
        <v>0</v>
      </c>
    </row>
    <row r="2392" spans="1:9" ht="26.25" x14ac:dyDescent="0.25">
      <c r="A2392" s="2" t="s">
        <v>19</v>
      </c>
      <c r="B2392" s="1" t="s">
        <v>4</v>
      </c>
      <c r="C2392" s="14">
        <v>2019</v>
      </c>
      <c r="D2392" s="2" t="s">
        <v>27</v>
      </c>
      <c r="E2392" s="10">
        <v>4457.43</v>
      </c>
      <c r="F2392" s="10">
        <v>9.9600000000000009</v>
      </c>
      <c r="G2392" s="10">
        <v>95.86</v>
      </c>
      <c r="H2392" s="10">
        <v>14.95</v>
      </c>
      <c r="I2392" s="5">
        <v>8.6</v>
      </c>
    </row>
    <row r="2393" spans="1:9" ht="26.25" x14ac:dyDescent="0.25">
      <c r="A2393" s="2" t="s">
        <v>19</v>
      </c>
      <c r="B2393" s="1" t="s">
        <v>5</v>
      </c>
      <c r="C2393" s="14">
        <v>2019</v>
      </c>
      <c r="D2393" s="2" t="s">
        <v>27</v>
      </c>
      <c r="E2393" s="10">
        <v>14299.82</v>
      </c>
      <c r="F2393" s="10">
        <v>32.549999999999997</v>
      </c>
      <c r="G2393" s="10">
        <v>336.77</v>
      </c>
      <c r="H2393" s="10">
        <v>53.02</v>
      </c>
      <c r="I2393" s="5">
        <v>31.85</v>
      </c>
    </row>
    <row r="2394" spans="1:9" ht="26.25" x14ac:dyDescent="0.25">
      <c r="A2394" s="2" t="s">
        <v>19</v>
      </c>
      <c r="B2394" s="1" t="s">
        <v>6</v>
      </c>
      <c r="C2394" s="14">
        <v>2019</v>
      </c>
      <c r="D2394" s="2" t="s">
        <v>27</v>
      </c>
      <c r="E2394" s="10">
        <v>321766.55</v>
      </c>
      <c r="F2394" s="10">
        <v>719.32</v>
      </c>
      <c r="G2394" s="10">
        <v>6727.79</v>
      </c>
      <c r="H2394" s="10">
        <v>1459.93</v>
      </c>
      <c r="I2394" s="5">
        <v>528.53</v>
      </c>
    </row>
    <row r="2395" spans="1:9" ht="26.25" x14ac:dyDescent="0.25">
      <c r="A2395" s="2" t="s">
        <v>19</v>
      </c>
      <c r="B2395" s="1" t="s">
        <v>7</v>
      </c>
      <c r="C2395" s="14">
        <v>2019</v>
      </c>
      <c r="D2395" s="2" t="s">
        <v>27</v>
      </c>
      <c r="E2395" s="10" t="s">
        <v>42</v>
      </c>
      <c r="F2395" s="10">
        <v>8.9</v>
      </c>
      <c r="G2395" s="10">
        <v>87.32</v>
      </c>
      <c r="H2395" s="10">
        <v>20.68</v>
      </c>
      <c r="I2395" s="5">
        <v>7.58</v>
      </c>
    </row>
    <row r="2396" spans="1:9" ht="26.25" x14ac:dyDescent="0.25">
      <c r="A2396" s="2" t="s">
        <v>20</v>
      </c>
      <c r="B2396" s="1" t="s">
        <v>1</v>
      </c>
      <c r="C2396" s="14">
        <v>2019</v>
      </c>
      <c r="D2396" s="2" t="s">
        <v>27</v>
      </c>
      <c r="E2396" s="9">
        <v>6559.37</v>
      </c>
      <c r="F2396" s="9">
        <v>14.81</v>
      </c>
      <c r="G2396" s="9">
        <v>87.86</v>
      </c>
      <c r="H2396" s="9">
        <v>3.72</v>
      </c>
      <c r="I2396" s="3">
        <v>2.5299999999999998</v>
      </c>
    </row>
    <row r="2397" spans="1:9" ht="26.25" x14ac:dyDescent="0.25">
      <c r="A2397" s="2" t="s">
        <v>20</v>
      </c>
      <c r="B2397" s="1" t="s">
        <v>2</v>
      </c>
      <c r="C2397" s="14">
        <v>2019</v>
      </c>
      <c r="D2397" s="2" t="s">
        <v>27</v>
      </c>
      <c r="E2397" s="9">
        <v>14696.06</v>
      </c>
      <c r="F2397" s="9">
        <v>34.24</v>
      </c>
      <c r="G2397" s="9">
        <v>206.26</v>
      </c>
      <c r="H2397" s="9">
        <v>19.47</v>
      </c>
      <c r="I2397" s="3">
        <v>5.57</v>
      </c>
    </row>
    <row r="2398" spans="1:9" ht="26.25" x14ac:dyDescent="0.25">
      <c r="A2398" s="2" t="s">
        <v>20</v>
      </c>
      <c r="B2398" s="1" t="s">
        <v>3</v>
      </c>
      <c r="C2398" s="14">
        <v>2019</v>
      </c>
      <c r="D2398" s="2" t="s">
        <v>27</v>
      </c>
      <c r="E2398" s="9">
        <v>3352.48</v>
      </c>
      <c r="F2398" s="9">
        <v>7.34</v>
      </c>
      <c r="G2398" s="9">
        <v>49.75</v>
      </c>
      <c r="H2398" s="9">
        <v>4.4400000000000004</v>
      </c>
      <c r="I2398" s="3">
        <v>1.32</v>
      </c>
    </row>
    <row r="2399" spans="1:9" ht="26.25" x14ac:dyDescent="0.25">
      <c r="A2399" s="2" t="s">
        <v>20</v>
      </c>
      <c r="B2399" s="1" t="s">
        <v>4</v>
      </c>
      <c r="C2399" s="14">
        <v>2019</v>
      </c>
      <c r="D2399" s="2" t="s">
        <v>27</v>
      </c>
      <c r="E2399" s="9">
        <v>8363.7099999999991</v>
      </c>
      <c r="F2399" s="9">
        <v>18.13</v>
      </c>
      <c r="G2399" s="9">
        <v>162.46</v>
      </c>
      <c r="H2399" s="9">
        <v>25.6</v>
      </c>
      <c r="I2399" s="3">
        <v>13.96</v>
      </c>
    </row>
    <row r="2400" spans="1:9" ht="26.25" x14ac:dyDescent="0.25">
      <c r="A2400" s="2" t="s">
        <v>20</v>
      </c>
      <c r="B2400" s="1" t="s">
        <v>5</v>
      </c>
      <c r="C2400" s="14">
        <v>2019</v>
      </c>
      <c r="D2400" s="2" t="s">
        <v>27</v>
      </c>
      <c r="E2400" s="9">
        <v>6022.48</v>
      </c>
      <c r="F2400" s="9">
        <v>13.05</v>
      </c>
      <c r="G2400" s="9">
        <v>125.28</v>
      </c>
      <c r="H2400" s="9">
        <v>20.28</v>
      </c>
      <c r="I2400" s="3">
        <v>11.5</v>
      </c>
    </row>
    <row r="2401" spans="1:9" ht="26.25" x14ac:dyDescent="0.25">
      <c r="A2401" s="2" t="s">
        <v>20</v>
      </c>
      <c r="B2401" s="1" t="s">
        <v>6</v>
      </c>
      <c r="C2401" s="14">
        <v>2019</v>
      </c>
      <c r="D2401" s="2" t="s">
        <v>27</v>
      </c>
      <c r="E2401" s="9">
        <v>1495.54</v>
      </c>
      <c r="F2401" s="9">
        <v>3.28</v>
      </c>
      <c r="G2401" s="9">
        <v>32.33</v>
      </c>
      <c r="H2401" s="9">
        <v>7.84</v>
      </c>
      <c r="I2401" s="3">
        <v>2.86</v>
      </c>
    </row>
    <row r="2402" spans="1:9" ht="26.25" x14ac:dyDescent="0.25">
      <c r="A2402" s="2" t="s">
        <v>20</v>
      </c>
      <c r="B2402" s="1" t="s">
        <v>7</v>
      </c>
      <c r="C2402" s="14">
        <v>2019</v>
      </c>
      <c r="D2402" s="2" t="s">
        <v>27</v>
      </c>
      <c r="E2402" s="9">
        <v>0</v>
      </c>
      <c r="F2402" s="9">
        <v>0</v>
      </c>
      <c r="G2402" s="9">
        <v>0</v>
      </c>
      <c r="H2402" s="9">
        <v>0</v>
      </c>
      <c r="I2402" s="3">
        <v>0</v>
      </c>
    </row>
    <row r="2403" spans="1:9" ht="26.25" x14ac:dyDescent="0.25">
      <c r="A2403" s="2" t="s">
        <v>21</v>
      </c>
      <c r="B2403" s="1" t="s">
        <v>1</v>
      </c>
      <c r="C2403" s="14">
        <v>2019</v>
      </c>
      <c r="D2403" s="2" t="s">
        <v>27</v>
      </c>
      <c r="E2403" s="10">
        <v>91015.67</v>
      </c>
      <c r="F2403" s="10">
        <v>212.47</v>
      </c>
      <c r="G2403" s="10">
        <v>1263.31</v>
      </c>
      <c r="H2403" s="10">
        <v>51.68</v>
      </c>
      <c r="I2403" s="5">
        <v>34.450000000000003</v>
      </c>
    </row>
    <row r="2404" spans="1:9" ht="26.25" x14ac:dyDescent="0.25">
      <c r="A2404" s="2" t="s">
        <v>21</v>
      </c>
      <c r="B2404" s="1" t="s">
        <v>2</v>
      </c>
      <c r="C2404" s="14">
        <v>2019</v>
      </c>
      <c r="D2404" s="2" t="s">
        <v>27</v>
      </c>
      <c r="E2404" s="10">
        <v>137457.13</v>
      </c>
      <c r="F2404" s="10">
        <v>320.88</v>
      </c>
      <c r="G2404" s="10">
        <v>1937.02</v>
      </c>
      <c r="H2404" s="10">
        <v>78.05</v>
      </c>
      <c r="I2404" s="5">
        <v>52.03</v>
      </c>
    </row>
    <row r="2405" spans="1:9" ht="26.25" x14ac:dyDescent="0.25">
      <c r="A2405" s="2" t="s">
        <v>21</v>
      </c>
      <c r="B2405" s="1" t="s">
        <v>3</v>
      </c>
      <c r="C2405" s="14">
        <v>2019</v>
      </c>
      <c r="D2405" s="2" t="s">
        <v>27</v>
      </c>
      <c r="E2405" s="10">
        <v>264364.61</v>
      </c>
      <c r="F2405" s="10">
        <v>471.63</v>
      </c>
      <c r="G2405" s="10">
        <v>3211.8</v>
      </c>
      <c r="H2405" s="10">
        <v>350.26</v>
      </c>
      <c r="I2405" s="5">
        <v>114.18</v>
      </c>
    </row>
    <row r="2406" spans="1:9" ht="26.25" x14ac:dyDescent="0.25">
      <c r="A2406" s="2" t="s">
        <v>21</v>
      </c>
      <c r="B2406" s="1" t="s">
        <v>4</v>
      </c>
      <c r="C2406" s="14">
        <v>2019</v>
      </c>
      <c r="D2406" s="2" t="s">
        <v>27</v>
      </c>
      <c r="E2406" s="10">
        <v>74325.850000000006</v>
      </c>
      <c r="F2406" s="10">
        <v>151.38999999999999</v>
      </c>
      <c r="G2406" s="10">
        <v>1400.09</v>
      </c>
      <c r="H2406" s="10">
        <v>244.08</v>
      </c>
      <c r="I2406" s="5">
        <v>132.72</v>
      </c>
    </row>
    <row r="2407" spans="1:9" ht="26.25" x14ac:dyDescent="0.25">
      <c r="A2407" s="2" t="s">
        <v>21</v>
      </c>
      <c r="B2407" s="1" t="s">
        <v>5</v>
      </c>
      <c r="C2407" s="14">
        <v>2019</v>
      </c>
      <c r="D2407" s="2" t="s">
        <v>27</v>
      </c>
      <c r="E2407" s="10">
        <v>284598.05</v>
      </c>
      <c r="F2407" s="10">
        <v>635.52</v>
      </c>
      <c r="G2407" s="10">
        <v>6209.13</v>
      </c>
      <c r="H2407" s="10">
        <v>972.98</v>
      </c>
      <c r="I2407" s="5">
        <v>563.57000000000005</v>
      </c>
    </row>
    <row r="2408" spans="1:9" ht="26.25" x14ac:dyDescent="0.25">
      <c r="A2408" s="2" t="s">
        <v>21</v>
      </c>
      <c r="B2408" s="1" t="s">
        <v>6</v>
      </c>
      <c r="C2408" s="14">
        <v>2019</v>
      </c>
      <c r="D2408" s="2" t="s">
        <v>27</v>
      </c>
      <c r="E2408" s="10">
        <v>39504</v>
      </c>
      <c r="F2408" s="10">
        <v>88.36</v>
      </c>
      <c r="G2408" s="10">
        <v>854.67</v>
      </c>
      <c r="H2408" s="10">
        <v>196.06</v>
      </c>
      <c r="I2408" s="5">
        <v>71.760000000000005</v>
      </c>
    </row>
    <row r="2409" spans="1:9" ht="26.25" x14ac:dyDescent="0.25">
      <c r="A2409" s="2" t="s">
        <v>21</v>
      </c>
      <c r="B2409" s="1" t="s">
        <v>7</v>
      </c>
      <c r="C2409" s="14">
        <v>2019</v>
      </c>
      <c r="D2409" s="2" t="s">
        <v>27</v>
      </c>
      <c r="E2409" s="10">
        <v>0</v>
      </c>
      <c r="F2409" s="10">
        <v>0</v>
      </c>
      <c r="G2409" s="10">
        <v>0</v>
      </c>
      <c r="H2409" s="10">
        <v>0</v>
      </c>
      <c r="I2409" s="5">
        <v>0</v>
      </c>
    </row>
    <row r="2410" spans="1:9" x14ac:dyDescent="0.25">
      <c r="A2410" s="2" t="s">
        <v>22</v>
      </c>
      <c r="B2410" s="1" t="s">
        <v>1</v>
      </c>
      <c r="C2410" s="14">
        <v>2019</v>
      </c>
      <c r="D2410" s="2" t="s">
        <v>27</v>
      </c>
      <c r="E2410" s="9">
        <v>81.06</v>
      </c>
      <c r="F2410" s="9">
        <v>0.19</v>
      </c>
      <c r="G2410" s="9">
        <v>1.1299999999999999</v>
      </c>
      <c r="H2410" s="9">
        <v>0.05</v>
      </c>
      <c r="I2410" s="3">
        <v>0.03</v>
      </c>
    </row>
    <row r="2411" spans="1:9" x14ac:dyDescent="0.25">
      <c r="A2411" s="2" t="s">
        <v>22</v>
      </c>
      <c r="B2411" s="1" t="s">
        <v>2</v>
      </c>
      <c r="C2411" s="14">
        <v>2019</v>
      </c>
      <c r="D2411" s="2" t="s">
        <v>27</v>
      </c>
      <c r="E2411" s="9">
        <v>1975.81</v>
      </c>
      <c r="F2411" s="9">
        <v>4.6100000000000003</v>
      </c>
      <c r="G2411" s="9">
        <v>27.6</v>
      </c>
      <c r="H2411" s="9">
        <v>1.1200000000000001</v>
      </c>
      <c r="I2411" s="3">
        <v>0.75</v>
      </c>
    </row>
    <row r="2412" spans="1:9" x14ac:dyDescent="0.25">
      <c r="A2412" s="2" t="s">
        <v>22</v>
      </c>
      <c r="B2412" s="1" t="s">
        <v>3</v>
      </c>
      <c r="C2412" s="14">
        <v>2019</v>
      </c>
      <c r="D2412" s="2" t="s">
        <v>27</v>
      </c>
      <c r="E2412" s="9">
        <v>4196.47</v>
      </c>
      <c r="F2412" s="9">
        <v>8.16</v>
      </c>
      <c r="G2412" s="9">
        <v>55.66</v>
      </c>
      <c r="H2412" s="9">
        <v>5.56</v>
      </c>
      <c r="I2412" s="3">
        <v>1.75</v>
      </c>
    </row>
    <row r="2413" spans="1:9" x14ac:dyDescent="0.25">
      <c r="A2413" s="2" t="s">
        <v>22</v>
      </c>
      <c r="B2413" s="1" t="s">
        <v>4</v>
      </c>
      <c r="C2413" s="14">
        <v>2019</v>
      </c>
      <c r="D2413" s="2" t="s">
        <v>27</v>
      </c>
      <c r="E2413" s="9">
        <v>12486.35</v>
      </c>
      <c r="F2413" s="9">
        <v>26.96</v>
      </c>
      <c r="G2413" s="9">
        <v>251.19</v>
      </c>
      <c r="H2413" s="9">
        <v>40.5</v>
      </c>
      <c r="I2413" s="3">
        <v>22.59</v>
      </c>
    </row>
    <row r="2414" spans="1:9" x14ac:dyDescent="0.25">
      <c r="A2414" s="2" t="s">
        <v>22</v>
      </c>
      <c r="B2414" s="1" t="s">
        <v>5</v>
      </c>
      <c r="C2414" s="14">
        <v>2019</v>
      </c>
      <c r="D2414" s="2" t="s">
        <v>27</v>
      </c>
      <c r="E2414" s="9">
        <v>62151.360000000001</v>
      </c>
      <c r="F2414" s="9">
        <v>134.41</v>
      </c>
      <c r="G2414" s="9">
        <v>1230.95</v>
      </c>
      <c r="H2414" s="9">
        <v>195.19</v>
      </c>
      <c r="I2414" s="3">
        <v>107.5</v>
      </c>
    </row>
    <row r="2415" spans="1:9" x14ac:dyDescent="0.25">
      <c r="A2415" s="2" t="s">
        <v>22</v>
      </c>
      <c r="B2415" s="1" t="s">
        <v>6</v>
      </c>
      <c r="C2415" s="14">
        <v>2019</v>
      </c>
      <c r="D2415" s="2" t="s">
        <v>27</v>
      </c>
      <c r="E2415" s="9">
        <v>127643.04</v>
      </c>
      <c r="F2415" s="9">
        <v>288.13</v>
      </c>
      <c r="G2415" s="9">
        <v>2854.23</v>
      </c>
      <c r="H2415" s="9">
        <v>670.3</v>
      </c>
      <c r="I2415" s="3">
        <v>248.05</v>
      </c>
    </row>
    <row r="2416" spans="1:9" x14ac:dyDescent="0.25">
      <c r="A2416" s="2" t="s">
        <v>22</v>
      </c>
      <c r="B2416" s="1" t="s">
        <v>7</v>
      </c>
      <c r="C2416" s="14">
        <v>2019</v>
      </c>
      <c r="D2416" s="2" t="s">
        <v>27</v>
      </c>
      <c r="E2416" s="9">
        <v>112496.1</v>
      </c>
      <c r="F2416" s="9">
        <v>256.52</v>
      </c>
      <c r="G2416" s="9">
        <v>2589.83</v>
      </c>
      <c r="H2416" s="9">
        <v>616.79</v>
      </c>
      <c r="I2416" s="3">
        <v>230.38</v>
      </c>
    </row>
    <row r="2417" spans="1:9" ht="26.25" x14ac:dyDescent="0.25">
      <c r="A2417" s="2" t="s">
        <v>8</v>
      </c>
      <c r="B2417" s="1" t="s">
        <v>1</v>
      </c>
      <c r="C2417" s="14">
        <v>2019</v>
      </c>
      <c r="D2417" s="2" t="s">
        <v>40</v>
      </c>
      <c r="E2417" s="9">
        <v>2253.56</v>
      </c>
      <c r="F2417" s="3">
        <v>5.26</v>
      </c>
      <c r="G2417" s="9">
        <v>31.28</v>
      </c>
      <c r="H2417" s="3">
        <v>1.28</v>
      </c>
      <c r="I2417" s="3">
        <v>0.85</v>
      </c>
    </row>
    <row r="2418" spans="1:9" ht="26.25" x14ac:dyDescent="0.25">
      <c r="A2418" s="2" t="s">
        <v>8</v>
      </c>
      <c r="B2418" s="1" t="s">
        <v>2</v>
      </c>
      <c r="C2418" s="14">
        <v>2019</v>
      </c>
      <c r="D2418" s="2" t="s">
        <v>40</v>
      </c>
      <c r="E2418" s="9">
        <v>33634.43</v>
      </c>
      <c r="F2418" s="3">
        <v>78.52</v>
      </c>
      <c r="G2418" s="9">
        <v>475.1</v>
      </c>
      <c r="H2418" s="3">
        <v>44.56</v>
      </c>
      <c r="I2418" s="3">
        <v>12.73</v>
      </c>
    </row>
    <row r="2419" spans="1:9" ht="26.25" x14ac:dyDescent="0.25">
      <c r="A2419" s="2" t="s">
        <v>8</v>
      </c>
      <c r="B2419" s="1" t="s">
        <v>3</v>
      </c>
      <c r="C2419" s="14">
        <v>2019</v>
      </c>
      <c r="D2419" s="2" t="s">
        <v>40</v>
      </c>
      <c r="E2419" s="9">
        <v>33445.019999999997</v>
      </c>
      <c r="F2419" s="3">
        <v>68.650000000000006</v>
      </c>
      <c r="G2419" s="9">
        <v>456.51</v>
      </c>
      <c r="H2419" s="3">
        <v>44.31</v>
      </c>
      <c r="I2419" s="3">
        <v>13.57</v>
      </c>
    </row>
    <row r="2420" spans="1:9" ht="26.25" x14ac:dyDescent="0.25">
      <c r="A2420" s="2" t="s">
        <v>8</v>
      </c>
      <c r="B2420" s="1" t="s">
        <v>4</v>
      </c>
      <c r="C2420" s="14">
        <v>2019</v>
      </c>
      <c r="D2420" s="2" t="s">
        <v>40</v>
      </c>
      <c r="E2420" s="9">
        <v>40756.480000000003</v>
      </c>
      <c r="F2420" s="3">
        <v>91.78</v>
      </c>
      <c r="G2420" s="9">
        <v>899.86</v>
      </c>
      <c r="H2420" s="3">
        <v>140.22</v>
      </c>
      <c r="I2420" s="3">
        <v>81.75</v>
      </c>
    </row>
    <row r="2421" spans="1:9" ht="26.25" x14ac:dyDescent="0.25">
      <c r="A2421" s="2" t="s">
        <v>8</v>
      </c>
      <c r="B2421" s="1" t="s">
        <v>5</v>
      </c>
      <c r="C2421" s="14">
        <v>2019</v>
      </c>
      <c r="D2421" s="2" t="s">
        <v>40</v>
      </c>
      <c r="E2421" s="9">
        <v>3941.39</v>
      </c>
      <c r="F2421" s="3">
        <v>9.01</v>
      </c>
      <c r="G2421" s="9">
        <v>90.75</v>
      </c>
      <c r="H2421" s="3">
        <v>14.03</v>
      </c>
      <c r="I2421" s="3">
        <v>8.33</v>
      </c>
    </row>
    <row r="2422" spans="1:9" ht="26.25" x14ac:dyDescent="0.25">
      <c r="A2422" s="2" t="s">
        <v>8</v>
      </c>
      <c r="B2422" s="1" t="s">
        <v>6</v>
      </c>
      <c r="C2422" s="14">
        <v>2019</v>
      </c>
      <c r="D2422" s="2" t="s">
        <v>40</v>
      </c>
      <c r="E2422" s="9">
        <v>0</v>
      </c>
      <c r="F2422" s="3">
        <v>0</v>
      </c>
      <c r="G2422" s="9">
        <v>0</v>
      </c>
      <c r="H2422" s="3">
        <v>0</v>
      </c>
      <c r="I2422" s="3">
        <v>0</v>
      </c>
    </row>
    <row r="2423" spans="1:9" ht="26.25" x14ac:dyDescent="0.25">
      <c r="A2423" s="2" t="s">
        <v>8</v>
      </c>
      <c r="B2423" s="1" t="s">
        <v>7</v>
      </c>
      <c r="C2423" s="14">
        <v>2019</v>
      </c>
      <c r="D2423" s="2" t="s">
        <v>40</v>
      </c>
      <c r="E2423" s="9">
        <v>0</v>
      </c>
      <c r="F2423" s="3">
        <v>0</v>
      </c>
      <c r="G2423" s="9">
        <v>0</v>
      </c>
      <c r="H2423" s="3">
        <v>0</v>
      </c>
      <c r="I2423" s="3">
        <v>0</v>
      </c>
    </row>
    <row r="2424" spans="1:9" x14ac:dyDescent="0.25">
      <c r="A2424" s="2" t="s">
        <v>9</v>
      </c>
      <c r="B2424" s="1" t="s">
        <v>1</v>
      </c>
      <c r="C2424" s="14">
        <v>2019</v>
      </c>
      <c r="D2424" s="2" t="s">
        <v>40</v>
      </c>
      <c r="E2424" s="10">
        <v>0</v>
      </c>
      <c r="F2424" s="5">
        <v>0</v>
      </c>
      <c r="G2424" s="10">
        <v>0</v>
      </c>
      <c r="H2424" s="10">
        <v>0</v>
      </c>
      <c r="I2424" s="5">
        <v>0</v>
      </c>
    </row>
    <row r="2425" spans="1:9" x14ac:dyDescent="0.25">
      <c r="A2425" s="2" t="s">
        <v>9</v>
      </c>
      <c r="B2425" s="1" t="s">
        <v>2</v>
      </c>
      <c r="C2425" s="14">
        <v>2019</v>
      </c>
      <c r="D2425" s="2" t="s">
        <v>40</v>
      </c>
      <c r="E2425" s="10">
        <v>4930.78</v>
      </c>
      <c r="F2425" s="5">
        <v>11.51</v>
      </c>
      <c r="G2425" s="10">
        <v>69.77</v>
      </c>
      <c r="H2425" s="10">
        <v>6.53</v>
      </c>
      <c r="I2425" s="5">
        <v>1.87</v>
      </c>
    </row>
    <row r="2426" spans="1:9" x14ac:dyDescent="0.25">
      <c r="A2426" s="2" t="s">
        <v>9</v>
      </c>
      <c r="B2426" s="1" t="s">
        <v>3</v>
      </c>
      <c r="C2426" s="14">
        <v>2019</v>
      </c>
      <c r="D2426" s="2" t="s">
        <v>40</v>
      </c>
      <c r="E2426" s="10">
        <v>1102.73</v>
      </c>
      <c r="F2426" s="5">
        <v>2.48</v>
      </c>
      <c r="G2426" s="10">
        <v>17.16</v>
      </c>
      <c r="H2426" s="10">
        <v>1.46</v>
      </c>
      <c r="I2426" s="5">
        <v>0.43</v>
      </c>
    </row>
    <row r="2427" spans="1:9" x14ac:dyDescent="0.25">
      <c r="A2427" s="2" t="s">
        <v>9</v>
      </c>
      <c r="B2427" s="1" t="s">
        <v>4</v>
      </c>
      <c r="C2427" s="14">
        <v>2019</v>
      </c>
      <c r="D2427" s="2" t="s">
        <v>40</v>
      </c>
      <c r="E2427" s="10">
        <v>3214.39</v>
      </c>
      <c r="F2427" s="5">
        <v>7.26</v>
      </c>
      <c r="G2427" s="10">
        <v>70.510000000000005</v>
      </c>
      <c r="H2427" s="10">
        <v>10.89</v>
      </c>
      <c r="I2427" s="5">
        <v>6.32</v>
      </c>
    </row>
    <row r="2428" spans="1:9" x14ac:dyDescent="0.25">
      <c r="A2428" s="2" t="s">
        <v>9</v>
      </c>
      <c r="B2428" s="1" t="s">
        <v>5</v>
      </c>
      <c r="C2428" s="14">
        <v>2019</v>
      </c>
      <c r="D2428" s="2" t="s">
        <v>40</v>
      </c>
      <c r="E2428" s="10">
        <v>3497.73</v>
      </c>
      <c r="F2428" s="5">
        <v>8.08</v>
      </c>
      <c r="G2428" s="10">
        <v>81.510000000000005</v>
      </c>
      <c r="H2428" s="10">
        <v>12.43</v>
      </c>
      <c r="I2428" s="5">
        <v>7.42</v>
      </c>
    </row>
    <row r="2429" spans="1:9" x14ac:dyDescent="0.25">
      <c r="A2429" s="2" t="s">
        <v>9</v>
      </c>
      <c r="B2429" s="1" t="s">
        <v>6</v>
      </c>
      <c r="C2429" s="14">
        <v>2019</v>
      </c>
      <c r="D2429" s="2" t="s">
        <v>40</v>
      </c>
      <c r="E2429" s="10">
        <v>696.26</v>
      </c>
      <c r="F2429" s="5">
        <v>1.62</v>
      </c>
      <c r="G2429" s="10">
        <v>15.31</v>
      </c>
      <c r="H2429" s="10">
        <v>3.19</v>
      </c>
      <c r="I2429" s="5">
        <v>1.18</v>
      </c>
    </row>
    <row r="2430" spans="1:9" x14ac:dyDescent="0.25">
      <c r="A2430" s="2" t="s">
        <v>9</v>
      </c>
      <c r="B2430" s="1" t="s">
        <v>7</v>
      </c>
      <c r="C2430" s="14">
        <v>2019</v>
      </c>
      <c r="D2430" s="2" t="s">
        <v>40</v>
      </c>
      <c r="E2430" s="10">
        <v>217914.09</v>
      </c>
      <c r="F2430" s="5">
        <v>504.45</v>
      </c>
      <c r="G2430" s="10">
        <v>5189.13</v>
      </c>
      <c r="H2430" s="10">
        <v>1244.1600000000001</v>
      </c>
      <c r="I2430" s="5">
        <v>469.79</v>
      </c>
    </row>
    <row r="2431" spans="1:9" x14ac:dyDescent="0.25">
      <c r="A2431" s="2" t="s">
        <v>10</v>
      </c>
      <c r="B2431" s="1" t="s">
        <v>1</v>
      </c>
      <c r="C2431" s="14">
        <v>2019</v>
      </c>
      <c r="D2431" s="2" t="s">
        <v>40</v>
      </c>
      <c r="E2431" s="9">
        <v>658.96</v>
      </c>
      <c r="F2431" s="3">
        <v>1.54</v>
      </c>
      <c r="G2431" s="9">
        <v>9.15</v>
      </c>
      <c r="H2431" s="9">
        <v>0.37</v>
      </c>
      <c r="I2431" s="3">
        <v>0.25</v>
      </c>
    </row>
    <row r="2432" spans="1:9" x14ac:dyDescent="0.25">
      <c r="A2432" s="2" t="s">
        <v>10</v>
      </c>
      <c r="B2432" s="1" t="s">
        <v>2</v>
      </c>
      <c r="C2432" s="14">
        <v>2019</v>
      </c>
      <c r="D2432" s="2" t="s">
        <v>40</v>
      </c>
      <c r="E2432" s="9">
        <v>7920.59</v>
      </c>
      <c r="F2432" s="3">
        <v>18.489999999999998</v>
      </c>
      <c r="G2432" s="9">
        <v>112.06</v>
      </c>
      <c r="H2432" s="9">
        <v>10.49</v>
      </c>
      <c r="I2432" s="3">
        <v>3</v>
      </c>
    </row>
    <row r="2433" spans="1:9" x14ac:dyDescent="0.25">
      <c r="A2433" s="2" t="s">
        <v>10</v>
      </c>
      <c r="B2433" s="1" t="s">
        <v>3</v>
      </c>
      <c r="C2433" s="14">
        <v>2019</v>
      </c>
      <c r="D2433" s="2" t="s">
        <v>40</v>
      </c>
      <c r="E2433" s="9">
        <v>12662.37</v>
      </c>
      <c r="F2433" s="3">
        <v>28.88</v>
      </c>
      <c r="G2433" s="9">
        <v>194.64</v>
      </c>
      <c r="H2433" s="9">
        <v>16.78</v>
      </c>
      <c r="I2433" s="3">
        <v>4.8600000000000003</v>
      </c>
    </row>
    <row r="2434" spans="1:9" x14ac:dyDescent="0.25">
      <c r="A2434" s="2" t="s">
        <v>10</v>
      </c>
      <c r="B2434" s="1" t="s">
        <v>4</v>
      </c>
      <c r="C2434" s="14">
        <v>2019</v>
      </c>
      <c r="D2434" s="2" t="s">
        <v>40</v>
      </c>
      <c r="E2434" s="9">
        <v>51104.67</v>
      </c>
      <c r="F2434" s="3">
        <v>115.75</v>
      </c>
      <c r="G2434" s="9">
        <v>1153.8900000000001</v>
      </c>
      <c r="H2434" s="9">
        <v>179.88</v>
      </c>
      <c r="I2434" s="3">
        <v>106</v>
      </c>
    </row>
    <row r="2435" spans="1:9" x14ac:dyDescent="0.25">
      <c r="A2435" s="2" t="s">
        <v>10</v>
      </c>
      <c r="B2435" s="1" t="s">
        <v>5</v>
      </c>
      <c r="C2435" s="14">
        <v>2019</v>
      </c>
      <c r="D2435" s="2" t="s">
        <v>40</v>
      </c>
      <c r="E2435" s="9">
        <v>88671.22</v>
      </c>
      <c r="F2435" s="3">
        <v>202.34</v>
      </c>
      <c r="G2435" s="9">
        <v>2063.5500000000002</v>
      </c>
      <c r="H2435" s="9">
        <v>321.5</v>
      </c>
      <c r="I2435" s="3">
        <v>191.98</v>
      </c>
    </row>
    <row r="2436" spans="1:9" x14ac:dyDescent="0.25">
      <c r="A2436" s="2" t="s">
        <v>10</v>
      </c>
      <c r="B2436" s="1" t="s">
        <v>6</v>
      </c>
      <c r="C2436" s="14">
        <v>2019</v>
      </c>
      <c r="D2436" s="2" t="s">
        <v>40</v>
      </c>
      <c r="E2436" s="9">
        <v>50724.97</v>
      </c>
      <c r="F2436" s="3">
        <v>114.8</v>
      </c>
      <c r="G2436" s="9">
        <v>1169.07</v>
      </c>
      <c r="H2436" s="9">
        <v>285.08999999999997</v>
      </c>
      <c r="I2436" s="3">
        <v>106.33</v>
      </c>
    </row>
    <row r="2437" spans="1:9" x14ac:dyDescent="0.25">
      <c r="A2437" s="2" t="s">
        <v>10</v>
      </c>
      <c r="B2437" s="1" t="s">
        <v>7</v>
      </c>
      <c r="C2437" s="14">
        <v>2019</v>
      </c>
      <c r="D2437" s="2" t="s">
        <v>40</v>
      </c>
      <c r="E2437" s="9">
        <v>9949.23</v>
      </c>
      <c r="F2437" s="3">
        <v>22.46</v>
      </c>
      <c r="G2437" s="9">
        <v>226.98</v>
      </c>
      <c r="H2437" s="9">
        <v>54.92</v>
      </c>
      <c r="I2437" s="3">
        <v>20.420000000000002</v>
      </c>
    </row>
    <row r="2438" spans="1:9" ht="26.25" x14ac:dyDescent="0.25">
      <c r="A2438" s="2" t="s">
        <v>11</v>
      </c>
      <c r="B2438" s="1" t="s">
        <v>1</v>
      </c>
      <c r="C2438" s="14">
        <v>2019</v>
      </c>
      <c r="D2438" s="2" t="s">
        <v>40</v>
      </c>
      <c r="E2438" s="10">
        <v>12042.29</v>
      </c>
      <c r="F2438" s="5">
        <v>28.11</v>
      </c>
      <c r="G2438" s="10">
        <v>167.15</v>
      </c>
      <c r="H2438" s="10">
        <v>6.84</v>
      </c>
      <c r="I2438" s="5">
        <v>4.5599999999999996</v>
      </c>
    </row>
    <row r="2439" spans="1:9" ht="26.25" x14ac:dyDescent="0.25">
      <c r="A2439" s="2" t="s">
        <v>11</v>
      </c>
      <c r="B2439" s="1" t="s">
        <v>2</v>
      </c>
      <c r="C2439" s="14">
        <v>2019</v>
      </c>
      <c r="D2439" s="2" t="s">
        <v>40</v>
      </c>
      <c r="E2439" s="10">
        <v>188060.67</v>
      </c>
      <c r="F2439" s="5">
        <v>439.01</v>
      </c>
      <c r="G2439" s="10">
        <v>2659.91</v>
      </c>
      <c r="H2439" s="10">
        <v>249.17</v>
      </c>
      <c r="I2439" s="5">
        <v>71.19</v>
      </c>
    </row>
    <row r="2440" spans="1:9" ht="26.25" x14ac:dyDescent="0.25">
      <c r="A2440" s="2" t="s">
        <v>11</v>
      </c>
      <c r="B2440" s="1" t="s">
        <v>3</v>
      </c>
      <c r="C2440" s="14">
        <v>2019</v>
      </c>
      <c r="D2440" s="2" t="s">
        <v>40</v>
      </c>
      <c r="E2440" s="10">
        <v>46845.63</v>
      </c>
      <c r="F2440" s="5">
        <v>105.09</v>
      </c>
      <c r="G2440" s="10">
        <v>726.59</v>
      </c>
      <c r="H2440" s="10">
        <v>62.07</v>
      </c>
      <c r="I2440" s="5">
        <v>18.149999999999999</v>
      </c>
    </row>
    <row r="2441" spans="1:9" ht="26.25" x14ac:dyDescent="0.25">
      <c r="A2441" s="2" t="s">
        <v>11</v>
      </c>
      <c r="B2441" s="1" t="s">
        <v>4</v>
      </c>
      <c r="C2441" s="14">
        <v>2019</v>
      </c>
      <c r="D2441" s="2" t="s">
        <v>40</v>
      </c>
      <c r="E2441" s="10">
        <v>15603.35</v>
      </c>
      <c r="F2441" s="5">
        <v>35.590000000000003</v>
      </c>
      <c r="G2441" s="10">
        <v>351.3</v>
      </c>
      <c r="H2441" s="10">
        <v>20.67</v>
      </c>
      <c r="I2441" s="5">
        <v>5.99</v>
      </c>
    </row>
    <row r="2442" spans="1:9" ht="26.25" x14ac:dyDescent="0.25">
      <c r="A2442" s="2" t="s">
        <v>11</v>
      </c>
      <c r="B2442" s="1" t="s">
        <v>5</v>
      </c>
      <c r="C2442" s="14">
        <v>2019</v>
      </c>
      <c r="D2442" s="2" t="s">
        <v>40</v>
      </c>
      <c r="E2442" s="10">
        <v>3017.08</v>
      </c>
      <c r="F2442" s="5">
        <v>6.9</v>
      </c>
      <c r="G2442" s="10">
        <v>67.2</v>
      </c>
      <c r="H2442" s="10">
        <v>10.3</v>
      </c>
      <c r="I2442" s="5">
        <v>5.99</v>
      </c>
    </row>
    <row r="2443" spans="1:9" ht="26.25" x14ac:dyDescent="0.25">
      <c r="A2443" s="2" t="s">
        <v>11</v>
      </c>
      <c r="B2443" s="1" t="s">
        <v>6</v>
      </c>
      <c r="C2443" s="14">
        <v>2019</v>
      </c>
      <c r="D2443" s="2" t="s">
        <v>40</v>
      </c>
      <c r="E2443" s="10">
        <v>0</v>
      </c>
      <c r="F2443" s="5">
        <v>0</v>
      </c>
      <c r="G2443" s="10">
        <v>0</v>
      </c>
      <c r="H2443" s="10">
        <v>0</v>
      </c>
      <c r="I2443" s="5">
        <v>0</v>
      </c>
    </row>
    <row r="2444" spans="1:9" ht="26.25" x14ac:dyDescent="0.25">
      <c r="A2444" s="2" t="s">
        <v>11</v>
      </c>
      <c r="B2444" s="1" t="s">
        <v>7</v>
      </c>
      <c r="C2444" s="14">
        <v>2019</v>
      </c>
      <c r="D2444" s="2" t="s">
        <v>40</v>
      </c>
      <c r="E2444" s="10">
        <v>0</v>
      </c>
      <c r="F2444" s="5">
        <v>0</v>
      </c>
      <c r="G2444" s="10">
        <v>0</v>
      </c>
      <c r="H2444" s="10">
        <v>0</v>
      </c>
      <c r="I2444" s="5">
        <v>0</v>
      </c>
    </row>
    <row r="2445" spans="1:9" ht="26.25" x14ac:dyDescent="0.25">
      <c r="A2445" s="2" t="s">
        <v>12</v>
      </c>
      <c r="B2445" s="1" t="s">
        <v>1</v>
      </c>
      <c r="C2445" s="14">
        <v>2019</v>
      </c>
      <c r="D2445" s="2" t="s">
        <v>40</v>
      </c>
      <c r="E2445" s="9">
        <v>0</v>
      </c>
      <c r="F2445" s="3">
        <v>0</v>
      </c>
      <c r="G2445" s="9">
        <v>0</v>
      </c>
      <c r="H2445" s="9">
        <v>0</v>
      </c>
      <c r="I2445" s="3">
        <v>0</v>
      </c>
    </row>
    <row r="2446" spans="1:9" ht="26.25" x14ac:dyDescent="0.25">
      <c r="A2446" s="2" t="s">
        <v>12</v>
      </c>
      <c r="B2446" s="1" t="s">
        <v>2</v>
      </c>
      <c r="C2446" s="14">
        <v>2019</v>
      </c>
      <c r="D2446" s="2" t="s">
        <v>40</v>
      </c>
      <c r="E2446" s="9">
        <v>0</v>
      </c>
      <c r="F2446" s="3">
        <v>0</v>
      </c>
      <c r="G2446" s="9">
        <v>0</v>
      </c>
      <c r="H2446" s="9">
        <v>0</v>
      </c>
      <c r="I2446" s="3">
        <v>0</v>
      </c>
    </row>
    <row r="2447" spans="1:9" ht="26.25" x14ac:dyDescent="0.25">
      <c r="A2447" s="2" t="s">
        <v>12</v>
      </c>
      <c r="B2447" s="1" t="s">
        <v>3</v>
      </c>
      <c r="C2447" s="14">
        <v>2019</v>
      </c>
      <c r="D2447" s="2" t="s">
        <v>40</v>
      </c>
      <c r="E2447" s="9">
        <v>27667.23</v>
      </c>
      <c r="F2447" s="3">
        <v>57.24</v>
      </c>
      <c r="G2447" s="9">
        <v>390.88</v>
      </c>
      <c r="H2447" s="9">
        <v>36.659999999999997</v>
      </c>
      <c r="I2447" s="3">
        <v>11.19</v>
      </c>
    </row>
    <row r="2448" spans="1:9" ht="26.25" x14ac:dyDescent="0.25">
      <c r="A2448" s="2" t="s">
        <v>12</v>
      </c>
      <c r="B2448" s="1" t="s">
        <v>4</v>
      </c>
      <c r="C2448" s="14">
        <v>2019</v>
      </c>
      <c r="D2448" s="2" t="s">
        <v>40</v>
      </c>
      <c r="E2448" s="9">
        <v>389.92</v>
      </c>
      <c r="F2448" s="3">
        <v>0.76</v>
      </c>
      <c r="G2448" s="9">
        <v>6.62</v>
      </c>
      <c r="H2448" s="9">
        <v>1.22</v>
      </c>
      <c r="I2448" s="3">
        <v>0.63</v>
      </c>
    </row>
    <row r="2449" spans="1:9" ht="26.25" x14ac:dyDescent="0.25">
      <c r="A2449" s="2" t="s">
        <v>12</v>
      </c>
      <c r="B2449" s="1" t="s">
        <v>5</v>
      </c>
      <c r="C2449" s="14">
        <v>2019</v>
      </c>
      <c r="D2449" s="2" t="s">
        <v>40</v>
      </c>
      <c r="E2449" s="9">
        <v>0</v>
      </c>
      <c r="F2449" s="3">
        <v>0</v>
      </c>
      <c r="G2449" s="9">
        <v>0</v>
      </c>
      <c r="H2449" s="9">
        <v>0</v>
      </c>
      <c r="I2449" s="3">
        <v>0</v>
      </c>
    </row>
    <row r="2450" spans="1:9" ht="26.25" x14ac:dyDescent="0.25">
      <c r="A2450" s="2" t="s">
        <v>12</v>
      </c>
      <c r="B2450" s="1" t="s">
        <v>6</v>
      </c>
      <c r="C2450" s="14">
        <v>2019</v>
      </c>
      <c r="D2450" s="2" t="s">
        <v>40</v>
      </c>
      <c r="E2450" s="9">
        <v>0</v>
      </c>
      <c r="F2450" s="3">
        <v>0</v>
      </c>
      <c r="G2450" s="9">
        <v>0</v>
      </c>
      <c r="H2450" s="9">
        <v>0</v>
      </c>
      <c r="I2450" s="3">
        <v>0</v>
      </c>
    </row>
    <row r="2451" spans="1:9" ht="26.25" x14ac:dyDescent="0.25">
      <c r="A2451" s="2" t="s">
        <v>12</v>
      </c>
      <c r="B2451" s="1" t="s">
        <v>7</v>
      </c>
      <c r="C2451" s="14">
        <v>2019</v>
      </c>
      <c r="D2451" s="2" t="s">
        <v>40</v>
      </c>
      <c r="E2451" s="9">
        <v>0</v>
      </c>
      <c r="F2451" s="3">
        <v>0</v>
      </c>
      <c r="G2451" s="9">
        <v>0</v>
      </c>
      <c r="H2451" s="9">
        <v>0</v>
      </c>
      <c r="I2451" s="3">
        <v>0</v>
      </c>
    </row>
    <row r="2452" spans="1:9" ht="26.25" x14ac:dyDescent="0.25">
      <c r="A2452" s="2" t="s">
        <v>13</v>
      </c>
      <c r="B2452" s="1" t="s">
        <v>1</v>
      </c>
      <c r="C2452" s="14">
        <v>2019</v>
      </c>
      <c r="D2452" s="2" t="s">
        <v>40</v>
      </c>
      <c r="E2452" s="10">
        <v>119.93</v>
      </c>
      <c r="F2452" s="5">
        <v>0.28000000000000003</v>
      </c>
      <c r="G2452" s="10">
        <v>1.66</v>
      </c>
      <c r="H2452" s="10">
        <v>7.0000000000000007E-2</v>
      </c>
      <c r="I2452" s="5">
        <v>0.05</v>
      </c>
    </row>
    <row r="2453" spans="1:9" ht="26.25" x14ac:dyDescent="0.25">
      <c r="A2453" s="2" t="s">
        <v>13</v>
      </c>
      <c r="B2453" s="1" t="s">
        <v>2</v>
      </c>
      <c r="C2453" s="14">
        <v>2019</v>
      </c>
      <c r="D2453" s="2" t="s">
        <v>40</v>
      </c>
      <c r="E2453" s="11">
        <v>383.19</v>
      </c>
      <c r="F2453" s="5">
        <v>0.89</v>
      </c>
      <c r="G2453" s="10">
        <v>5.42</v>
      </c>
      <c r="H2453" s="10">
        <v>0.51</v>
      </c>
      <c r="I2453" s="5">
        <v>0.15</v>
      </c>
    </row>
    <row r="2454" spans="1:9" ht="26.25" x14ac:dyDescent="0.25">
      <c r="A2454" s="2" t="s">
        <v>13</v>
      </c>
      <c r="B2454" s="1" t="s">
        <v>3</v>
      </c>
      <c r="C2454" s="14">
        <v>2019</v>
      </c>
      <c r="D2454" s="2" t="s">
        <v>40</v>
      </c>
      <c r="E2454" s="10">
        <v>15750.96</v>
      </c>
      <c r="F2454" s="5">
        <v>35.93</v>
      </c>
      <c r="G2454" s="10">
        <v>251.65</v>
      </c>
      <c r="H2454" s="10">
        <v>20.87</v>
      </c>
      <c r="I2454" s="5">
        <v>6.04</v>
      </c>
    </row>
    <row r="2455" spans="1:9" ht="26.25" x14ac:dyDescent="0.25">
      <c r="A2455" s="2" t="s">
        <v>13</v>
      </c>
      <c r="B2455" s="1" t="s">
        <v>4</v>
      </c>
      <c r="C2455" s="14">
        <v>2019</v>
      </c>
      <c r="D2455" s="2" t="s">
        <v>40</v>
      </c>
      <c r="E2455" s="10">
        <v>7641.21</v>
      </c>
      <c r="F2455" s="5">
        <v>17.39</v>
      </c>
      <c r="G2455" s="10">
        <v>164.91</v>
      </c>
      <c r="H2455" s="10">
        <v>24.92</v>
      </c>
      <c r="I2455" s="5">
        <v>14.33</v>
      </c>
    </row>
    <row r="2456" spans="1:9" ht="26.25" x14ac:dyDescent="0.25">
      <c r="A2456" s="2" t="s">
        <v>13</v>
      </c>
      <c r="B2456" s="1" t="s">
        <v>5</v>
      </c>
      <c r="C2456" s="14">
        <v>2019</v>
      </c>
      <c r="D2456" s="2" t="s">
        <v>40</v>
      </c>
      <c r="E2456" s="10">
        <v>0</v>
      </c>
      <c r="F2456" s="5">
        <v>0</v>
      </c>
      <c r="G2456" s="10">
        <v>0</v>
      </c>
      <c r="H2456" s="10">
        <v>0</v>
      </c>
      <c r="I2456" s="5">
        <v>0</v>
      </c>
    </row>
    <row r="2457" spans="1:9" ht="26.25" x14ac:dyDescent="0.25">
      <c r="A2457" s="2" t="s">
        <v>13</v>
      </c>
      <c r="B2457" s="1" t="s">
        <v>6</v>
      </c>
      <c r="C2457" s="14">
        <v>2019</v>
      </c>
      <c r="D2457" s="2" t="s">
        <v>40</v>
      </c>
      <c r="E2457" s="10">
        <v>262.48</v>
      </c>
      <c r="F2457" s="5">
        <v>0.61</v>
      </c>
      <c r="G2457" s="10">
        <v>6.32</v>
      </c>
      <c r="H2457" s="10">
        <v>1.54</v>
      </c>
      <c r="I2457" s="5">
        <v>0.57999999999999996</v>
      </c>
    </row>
    <row r="2458" spans="1:9" ht="26.25" x14ac:dyDescent="0.25">
      <c r="A2458" s="2" t="s">
        <v>13</v>
      </c>
      <c r="B2458" s="1" t="s">
        <v>7</v>
      </c>
      <c r="C2458" s="14">
        <v>2019</v>
      </c>
      <c r="D2458" s="2" t="s">
        <v>40</v>
      </c>
      <c r="E2458" s="10">
        <v>0</v>
      </c>
      <c r="F2458" s="5">
        <v>0</v>
      </c>
      <c r="G2458" s="10">
        <v>0</v>
      </c>
      <c r="H2458" s="10">
        <v>0</v>
      </c>
      <c r="I2458" s="5">
        <v>0</v>
      </c>
    </row>
    <row r="2459" spans="1:9" ht="26.25" x14ac:dyDescent="0.25">
      <c r="A2459" s="2" t="s">
        <v>14</v>
      </c>
      <c r="B2459" s="1" t="s">
        <v>1</v>
      </c>
      <c r="C2459" s="14">
        <v>2019</v>
      </c>
      <c r="D2459" s="2" t="s">
        <v>40</v>
      </c>
      <c r="E2459" s="9">
        <v>0</v>
      </c>
      <c r="F2459" s="3">
        <v>0</v>
      </c>
      <c r="G2459" s="9">
        <v>0</v>
      </c>
      <c r="H2459" s="9">
        <v>0</v>
      </c>
      <c r="I2459" s="3">
        <v>0</v>
      </c>
    </row>
    <row r="2460" spans="1:9" ht="26.25" x14ac:dyDescent="0.25">
      <c r="A2460" s="2" t="s">
        <v>14</v>
      </c>
      <c r="B2460" s="1" t="s">
        <v>2</v>
      </c>
      <c r="C2460" s="14">
        <v>2019</v>
      </c>
      <c r="D2460" s="2" t="s">
        <v>40</v>
      </c>
      <c r="E2460" s="9">
        <v>33657</v>
      </c>
      <c r="F2460" s="3">
        <v>78.569999999999993</v>
      </c>
      <c r="G2460" s="9">
        <v>475.52</v>
      </c>
      <c r="H2460" s="9">
        <v>44.59</v>
      </c>
      <c r="I2460" s="3">
        <v>12.74</v>
      </c>
    </row>
    <row r="2461" spans="1:9" ht="26.25" x14ac:dyDescent="0.25">
      <c r="A2461" s="2" t="s">
        <v>14</v>
      </c>
      <c r="B2461" s="1" t="s">
        <v>3</v>
      </c>
      <c r="C2461" s="14">
        <v>2019</v>
      </c>
      <c r="D2461" s="2" t="s">
        <v>40</v>
      </c>
      <c r="E2461" s="9">
        <v>3400.32</v>
      </c>
      <c r="F2461" s="3">
        <v>7.83</v>
      </c>
      <c r="G2461" s="9">
        <v>54.69</v>
      </c>
      <c r="H2461" s="9">
        <v>4.51</v>
      </c>
      <c r="I2461" s="3">
        <v>1.3</v>
      </c>
    </row>
    <row r="2462" spans="1:9" ht="26.25" x14ac:dyDescent="0.25">
      <c r="A2462" s="2" t="s">
        <v>14</v>
      </c>
      <c r="B2462" s="1" t="s">
        <v>4</v>
      </c>
      <c r="C2462" s="14">
        <v>2019</v>
      </c>
      <c r="D2462" s="2" t="s">
        <v>40</v>
      </c>
      <c r="E2462" s="9">
        <v>108.58</v>
      </c>
      <c r="F2462" s="3">
        <v>0.25</v>
      </c>
      <c r="G2462" s="9">
        <v>2.58</v>
      </c>
      <c r="H2462" s="9">
        <v>0.4</v>
      </c>
      <c r="I2462" s="3">
        <v>0.24</v>
      </c>
    </row>
    <row r="2463" spans="1:9" ht="26.25" x14ac:dyDescent="0.25">
      <c r="A2463" s="2" t="s">
        <v>14</v>
      </c>
      <c r="B2463" s="1" t="s">
        <v>5</v>
      </c>
      <c r="C2463" s="14">
        <v>2019</v>
      </c>
      <c r="D2463" s="2" t="s">
        <v>40</v>
      </c>
      <c r="E2463" s="9">
        <v>0</v>
      </c>
      <c r="F2463" s="3">
        <v>0</v>
      </c>
      <c r="G2463" s="9">
        <v>0</v>
      </c>
      <c r="H2463" s="9">
        <v>0</v>
      </c>
      <c r="I2463" s="3">
        <v>0</v>
      </c>
    </row>
    <row r="2464" spans="1:9" ht="26.25" x14ac:dyDescent="0.25">
      <c r="A2464" s="2" t="s">
        <v>14</v>
      </c>
      <c r="B2464" s="1" t="s">
        <v>6</v>
      </c>
      <c r="C2464" s="14">
        <v>2019</v>
      </c>
      <c r="D2464" s="2" t="s">
        <v>40</v>
      </c>
      <c r="E2464" s="9">
        <v>0</v>
      </c>
      <c r="F2464" s="3">
        <v>0</v>
      </c>
      <c r="G2464" s="9">
        <v>0</v>
      </c>
      <c r="H2464" s="9">
        <v>0</v>
      </c>
      <c r="I2464" s="3">
        <v>0</v>
      </c>
    </row>
    <row r="2465" spans="1:9" ht="26.25" x14ac:dyDescent="0.25">
      <c r="A2465" s="2" t="s">
        <v>14</v>
      </c>
      <c r="B2465" s="1" t="s">
        <v>7</v>
      </c>
      <c r="C2465" s="14">
        <v>2019</v>
      </c>
      <c r="D2465" s="2" t="s">
        <v>40</v>
      </c>
      <c r="E2465" s="9">
        <v>0</v>
      </c>
      <c r="F2465" s="3">
        <v>0</v>
      </c>
      <c r="G2465" s="9">
        <v>0</v>
      </c>
      <c r="H2465" s="9">
        <v>0</v>
      </c>
      <c r="I2465" s="3">
        <v>0</v>
      </c>
    </row>
    <row r="2466" spans="1:9" ht="26.25" x14ac:dyDescent="0.25">
      <c r="A2466" s="2" t="s">
        <v>15</v>
      </c>
      <c r="B2466" s="1" t="s">
        <v>1</v>
      </c>
      <c r="C2466" s="14">
        <v>2019</v>
      </c>
      <c r="D2466" s="2" t="s">
        <v>40</v>
      </c>
      <c r="E2466" s="10">
        <v>3282.98</v>
      </c>
      <c r="F2466" s="5">
        <v>7.66</v>
      </c>
      <c r="G2466" s="10">
        <v>45.57</v>
      </c>
      <c r="H2466" s="10">
        <v>1.86</v>
      </c>
      <c r="I2466" s="5">
        <v>1.24</v>
      </c>
    </row>
    <row r="2467" spans="1:9" ht="26.25" x14ac:dyDescent="0.25">
      <c r="A2467" s="2" t="s">
        <v>15</v>
      </c>
      <c r="B2467" s="1" t="s">
        <v>2</v>
      </c>
      <c r="C2467" s="14">
        <v>2019</v>
      </c>
      <c r="D2467" s="2" t="s">
        <v>40</v>
      </c>
      <c r="E2467" s="10">
        <v>76279.58</v>
      </c>
      <c r="F2467" s="5">
        <v>178.07</v>
      </c>
      <c r="G2467" s="10">
        <v>1075.82</v>
      </c>
      <c r="H2467" s="10">
        <v>43.31</v>
      </c>
      <c r="I2467" s="5">
        <v>28.88</v>
      </c>
    </row>
    <row r="2468" spans="1:9" ht="26.25" x14ac:dyDescent="0.25">
      <c r="A2468" s="2" t="s">
        <v>15</v>
      </c>
      <c r="B2468" s="1" t="s">
        <v>3</v>
      </c>
      <c r="C2468" s="14">
        <v>2019</v>
      </c>
      <c r="D2468" s="2" t="s">
        <v>40</v>
      </c>
      <c r="E2468" s="10">
        <v>76626.490000000005</v>
      </c>
      <c r="F2468" s="5">
        <v>155.66</v>
      </c>
      <c r="G2468" s="10">
        <v>1035.94</v>
      </c>
      <c r="H2468" s="10">
        <v>43.51</v>
      </c>
      <c r="I2468" s="5">
        <v>31.26</v>
      </c>
    </row>
    <row r="2469" spans="1:9" ht="26.25" x14ac:dyDescent="0.25">
      <c r="A2469" s="2" t="s">
        <v>15</v>
      </c>
      <c r="B2469" s="1" t="s">
        <v>4</v>
      </c>
      <c r="C2469" s="14">
        <v>2019</v>
      </c>
      <c r="D2469" s="2" t="s">
        <v>40</v>
      </c>
      <c r="E2469" s="10">
        <v>999.38</v>
      </c>
      <c r="F2469" s="5">
        <v>1.76</v>
      </c>
      <c r="G2469" s="10">
        <v>11</v>
      </c>
      <c r="H2469" s="10">
        <v>1.32</v>
      </c>
      <c r="I2469" s="5">
        <v>0.99</v>
      </c>
    </row>
    <row r="2470" spans="1:9" ht="26.25" x14ac:dyDescent="0.25">
      <c r="A2470" s="2" t="s">
        <v>15</v>
      </c>
      <c r="B2470" s="1" t="s">
        <v>5</v>
      </c>
      <c r="C2470" s="14">
        <v>2019</v>
      </c>
      <c r="D2470" s="2" t="s">
        <v>40</v>
      </c>
      <c r="E2470" s="10">
        <v>0</v>
      </c>
      <c r="F2470" s="5">
        <v>0</v>
      </c>
      <c r="G2470" s="10">
        <v>0</v>
      </c>
      <c r="H2470" s="10">
        <v>0</v>
      </c>
      <c r="I2470" s="5">
        <v>0</v>
      </c>
    </row>
    <row r="2471" spans="1:9" ht="26.25" x14ac:dyDescent="0.25">
      <c r="A2471" s="2" t="s">
        <v>15</v>
      </c>
      <c r="B2471" s="1" t="s">
        <v>6</v>
      </c>
      <c r="C2471" s="14">
        <v>2019</v>
      </c>
      <c r="D2471" s="2" t="s">
        <v>40</v>
      </c>
      <c r="E2471" s="10">
        <v>0</v>
      </c>
      <c r="F2471" s="5">
        <v>0</v>
      </c>
      <c r="G2471" s="10">
        <v>0</v>
      </c>
      <c r="H2471" s="10">
        <v>0</v>
      </c>
      <c r="I2471" s="5">
        <v>0</v>
      </c>
    </row>
    <row r="2472" spans="1:9" ht="26.25" x14ac:dyDescent="0.25">
      <c r="A2472" s="2" t="s">
        <v>15</v>
      </c>
      <c r="B2472" s="1" t="s">
        <v>7</v>
      </c>
      <c r="C2472" s="14">
        <v>2019</v>
      </c>
      <c r="D2472" s="2" t="s">
        <v>40</v>
      </c>
      <c r="E2472" s="10">
        <v>0</v>
      </c>
      <c r="F2472" s="5">
        <v>0</v>
      </c>
      <c r="G2472" s="10">
        <v>0</v>
      </c>
      <c r="H2472" s="10">
        <v>0</v>
      </c>
      <c r="I2472" s="5">
        <v>0</v>
      </c>
    </row>
    <row r="2473" spans="1:9" ht="39" x14ac:dyDescent="0.25">
      <c r="A2473" s="2" t="s">
        <v>16</v>
      </c>
      <c r="B2473" s="1" t="s">
        <v>1</v>
      </c>
      <c r="C2473" s="14">
        <v>2019</v>
      </c>
      <c r="D2473" s="2" t="s">
        <v>40</v>
      </c>
      <c r="E2473" s="9">
        <v>351</v>
      </c>
      <c r="F2473" s="3">
        <v>0.82</v>
      </c>
      <c r="G2473" s="9">
        <v>4.87</v>
      </c>
      <c r="H2473" s="9">
        <v>0.2</v>
      </c>
      <c r="I2473" s="3">
        <v>0.13</v>
      </c>
    </row>
    <row r="2474" spans="1:9" ht="39" x14ac:dyDescent="0.25">
      <c r="A2474" s="2" t="s">
        <v>16</v>
      </c>
      <c r="B2474" s="1" t="s">
        <v>2</v>
      </c>
      <c r="C2474" s="14">
        <v>2019</v>
      </c>
      <c r="D2474" s="2" t="s">
        <v>40</v>
      </c>
      <c r="E2474" s="9">
        <v>9696.0400000000009</v>
      </c>
      <c r="F2474" s="3">
        <v>22.63</v>
      </c>
      <c r="G2474" s="9">
        <v>135.19999999999999</v>
      </c>
      <c r="H2474" s="9">
        <v>5.51</v>
      </c>
      <c r="I2474" s="3">
        <v>3.67</v>
      </c>
    </row>
    <row r="2475" spans="1:9" ht="39" x14ac:dyDescent="0.25">
      <c r="A2475" s="2" t="s">
        <v>16</v>
      </c>
      <c r="B2475" s="1" t="s">
        <v>3</v>
      </c>
      <c r="C2475" s="14">
        <v>2019</v>
      </c>
      <c r="D2475" s="2" t="s">
        <v>40</v>
      </c>
      <c r="E2475" s="9">
        <v>22436.35</v>
      </c>
      <c r="F2475" s="3">
        <v>38.909999999999997</v>
      </c>
      <c r="G2475" s="9">
        <v>257.44</v>
      </c>
      <c r="H2475" s="9">
        <v>12.74</v>
      </c>
      <c r="I2475" s="3">
        <v>9.8000000000000007</v>
      </c>
    </row>
    <row r="2476" spans="1:9" ht="39" x14ac:dyDescent="0.25">
      <c r="A2476" s="2" t="s">
        <v>16</v>
      </c>
      <c r="B2476" s="1" t="s">
        <v>4</v>
      </c>
      <c r="C2476" s="14">
        <v>2019</v>
      </c>
      <c r="D2476" s="2" t="s">
        <v>40</v>
      </c>
      <c r="E2476" s="9">
        <v>35384.230000000003</v>
      </c>
      <c r="F2476" s="3">
        <v>66.59</v>
      </c>
      <c r="G2476" s="9">
        <v>436.35</v>
      </c>
      <c r="H2476" s="9">
        <v>46.88</v>
      </c>
      <c r="I2476" s="3">
        <v>14.95</v>
      </c>
    </row>
    <row r="2477" spans="1:9" ht="39" x14ac:dyDescent="0.25">
      <c r="A2477" s="2" t="s">
        <v>16</v>
      </c>
      <c r="B2477" s="1" t="s">
        <v>5</v>
      </c>
      <c r="C2477" s="14">
        <v>2019</v>
      </c>
      <c r="D2477" s="2" t="s">
        <v>40</v>
      </c>
      <c r="E2477" s="9">
        <v>3572.83</v>
      </c>
      <c r="F2477" s="3">
        <v>7.08</v>
      </c>
      <c r="G2477" s="9">
        <v>63.17</v>
      </c>
      <c r="H2477" s="9">
        <v>4.7300000000000004</v>
      </c>
      <c r="I2477" s="3">
        <v>1.48</v>
      </c>
    </row>
    <row r="2478" spans="1:9" ht="39" x14ac:dyDescent="0.25">
      <c r="A2478" s="2" t="s">
        <v>16</v>
      </c>
      <c r="B2478" s="1" t="s">
        <v>6</v>
      </c>
      <c r="C2478" s="14">
        <v>2019</v>
      </c>
      <c r="D2478" s="2" t="s">
        <v>40</v>
      </c>
      <c r="E2478" s="9">
        <v>49872.01</v>
      </c>
      <c r="F2478" s="3">
        <v>104</v>
      </c>
      <c r="G2478" s="9">
        <v>752.75</v>
      </c>
      <c r="H2478" s="9">
        <v>106.09</v>
      </c>
      <c r="I2478" s="3">
        <v>29.58</v>
      </c>
    </row>
    <row r="2479" spans="1:9" ht="39" x14ac:dyDescent="0.25">
      <c r="A2479" s="2" t="s">
        <v>16</v>
      </c>
      <c r="B2479" s="1" t="s">
        <v>7</v>
      </c>
      <c r="C2479" s="14">
        <v>2019</v>
      </c>
      <c r="D2479" s="2" t="s">
        <v>40</v>
      </c>
      <c r="E2479" s="9">
        <v>0</v>
      </c>
      <c r="F2479" s="3">
        <v>0</v>
      </c>
      <c r="G2479" s="9">
        <v>0</v>
      </c>
      <c r="H2479" s="9">
        <v>0</v>
      </c>
      <c r="I2479" s="3">
        <v>0</v>
      </c>
    </row>
    <row r="2480" spans="1:9" ht="26.25" x14ac:dyDescent="0.25">
      <c r="A2480" s="2" t="s">
        <v>17</v>
      </c>
      <c r="B2480" s="1" t="s">
        <v>1</v>
      </c>
      <c r="C2480" s="14">
        <v>2019</v>
      </c>
      <c r="D2480" s="2" t="s">
        <v>40</v>
      </c>
      <c r="E2480" s="10">
        <v>39787.699999999997</v>
      </c>
      <c r="F2480" s="5">
        <v>92.88</v>
      </c>
      <c r="G2480" s="10">
        <v>552.26</v>
      </c>
      <c r="H2480" s="10">
        <v>22.59</v>
      </c>
      <c r="I2480" s="5">
        <v>15.06</v>
      </c>
    </row>
    <row r="2481" spans="1:9" ht="26.25" x14ac:dyDescent="0.25">
      <c r="A2481" s="2" t="s">
        <v>17</v>
      </c>
      <c r="B2481" s="1" t="s">
        <v>2</v>
      </c>
      <c r="C2481" s="14">
        <v>2019</v>
      </c>
      <c r="D2481" s="2" t="s">
        <v>40</v>
      </c>
      <c r="E2481" s="10">
        <v>88136.23</v>
      </c>
      <c r="F2481" s="5">
        <v>205.74</v>
      </c>
      <c r="G2481" s="10">
        <v>1238.6300000000001</v>
      </c>
      <c r="H2481" s="10">
        <v>50.05</v>
      </c>
      <c r="I2481" s="5">
        <v>33.36</v>
      </c>
    </row>
    <row r="2482" spans="1:9" ht="26.25" x14ac:dyDescent="0.25">
      <c r="A2482" s="2" t="s">
        <v>17</v>
      </c>
      <c r="B2482" s="1" t="s">
        <v>3</v>
      </c>
      <c r="C2482" s="14">
        <v>2019</v>
      </c>
      <c r="D2482" s="2" t="s">
        <v>40</v>
      </c>
      <c r="E2482" s="10">
        <v>17468.099999999999</v>
      </c>
      <c r="F2482" s="5">
        <v>35.090000000000003</v>
      </c>
      <c r="G2482" s="10">
        <v>233.39</v>
      </c>
      <c r="H2482" s="10">
        <v>9.92</v>
      </c>
      <c r="I2482" s="5">
        <v>7.16</v>
      </c>
    </row>
    <row r="2483" spans="1:9" ht="26.25" x14ac:dyDescent="0.25">
      <c r="A2483" s="2" t="s">
        <v>17</v>
      </c>
      <c r="B2483" s="1" t="s">
        <v>4</v>
      </c>
      <c r="C2483" s="14">
        <v>2019</v>
      </c>
      <c r="D2483" s="2" t="s">
        <v>40</v>
      </c>
      <c r="E2483" s="10">
        <v>30110.43</v>
      </c>
      <c r="F2483" s="5">
        <v>52.89</v>
      </c>
      <c r="G2483" s="10">
        <v>319.8</v>
      </c>
      <c r="H2483" s="10">
        <v>39.89</v>
      </c>
      <c r="I2483" s="5">
        <v>13.08</v>
      </c>
    </row>
    <row r="2484" spans="1:9" ht="26.25" x14ac:dyDescent="0.25">
      <c r="A2484" s="2" t="s">
        <v>17</v>
      </c>
      <c r="B2484" s="1" t="s">
        <v>5</v>
      </c>
      <c r="C2484" s="14">
        <v>2019</v>
      </c>
      <c r="D2484" s="2" t="s">
        <v>40</v>
      </c>
      <c r="E2484" s="10">
        <v>44743.87</v>
      </c>
      <c r="F2484" s="5">
        <v>80.510000000000005</v>
      </c>
      <c r="G2484" s="10">
        <v>499.84</v>
      </c>
      <c r="H2484" s="10">
        <v>59.28</v>
      </c>
      <c r="I2484" s="5">
        <v>19.260000000000002</v>
      </c>
    </row>
    <row r="2485" spans="1:9" ht="26.25" x14ac:dyDescent="0.25">
      <c r="A2485" s="2" t="s">
        <v>17</v>
      </c>
      <c r="B2485" s="1" t="s">
        <v>6</v>
      </c>
      <c r="C2485" s="14">
        <v>2019</v>
      </c>
      <c r="D2485" s="2" t="s">
        <v>40</v>
      </c>
      <c r="E2485" s="10">
        <v>2066.13</v>
      </c>
      <c r="F2485" s="5">
        <v>3.86</v>
      </c>
      <c r="G2485" s="10">
        <v>27.33</v>
      </c>
      <c r="H2485" s="10">
        <v>5.29</v>
      </c>
      <c r="I2485" s="5">
        <v>1.39</v>
      </c>
    </row>
    <row r="2486" spans="1:9" ht="26.25" x14ac:dyDescent="0.25">
      <c r="A2486" s="2" t="s">
        <v>17</v>
      </c>
      <c r="B2486" s="1" t="s">
        <v>7</v>
      </c>
      <c r="C2486" s="14">
        <v>2019</v>
      </c>
      <c r="D2486" s="2" t="s">
        <v>40</v>
      </c>
      <c r="E2486" s="10">
        <v>1475.4</v>
      </c>
      <c r="F2486" s="5">
        <v>3.4</v>
      </c>
      <c r="G2486" s="10">
        <v>35.450000000000003</v>
      </c>
      <c r="H2486" s="10">
        <v>8.74</v>
      </c>
      <c r="I2486" s="5">
        <v>3.3</v>
      </c>
    </row>
    <row r="2487" spans="1:9" ht="26.25" x14ac:dyDescent="0.25">
      <c r="A2487" s="2" t="s">
        <v>18</v>
      </c>
      <c r="B2487" s="1" t="s">
        <v>1</v>
      </c>
      <c r="C2487" s="14">
        <v>2019</v>
      </c>
      <c r="D2487" s="2" t="s">
        <v>40</v>
      </c>
      <c r="E2487" s="9">
        <v>46358.63</v>
      </c>
      <c r="F2487" s="3">
        <v>108.22</v>
      </c>
      <c r="G2487" s="9">
        <v>643.46</v>
      </c>
      <c r="H2487" s="9">
        <v>26.32</v>
      </c>
      <c r="I2487" s="3">
        <v>17.55</v>
      </c>
    </row>
    <row r="2488" spans="1:9" ht="26.25" x14ac:dyDescent="0.25">
      <c r="A2488" s="2" t="s">
        <v>18</v>
      </c>
      <c r="B2488" s="1" t="s">
        <v>2</v>
      </c>
      <c r="C2488" s="14">
        <v>2019</v>
      </c>
      <c r="D2488" s="2" t="s">
        <v>40</v>
      </c>
      <c r="E2488" s="9">
        <v>207076.89</v>
      </c>
      <c r="F2488" s="3">
        <v>483.4</v>
      </c>
      <c r="G2488" s="9">
        <v>2900.76</v>
      </c>
      <c r="H2488" s="9">
        <v>117.58</v>
      </c>
      <c r="I2488" s="3">
        <v>78.39</v>
      </c>
    </row>
    <row r="2489" spans="1:9" ht="26.25" x14ac:dyDescent="0.25">
      <c r="A2489" s="2" t="s">
        <v>18</v>
      </c>
      <c r="B2489" s="1" t="s">
        <v>3</v>
      </c>
      <c r="C2489" s="14">
        <v>2019</v>
      </c>
      <c r="D2489" s="2" t="s">
        <v>40</v>
      </c>
      <c r="E2489" s="9">
        <v>34545.18</v>
      </c>
      <c r="F2489" s="3">
        <v>72.260000000000005</v>
      </c>
      <c r="G2489" s="9">
        <v>444.72</v>
      </c>
      <c r="H2489" s="9">
        <v>19.62</v>
      </c>
      <c r="I2489" s="3">
        <v>13.89</v>
      </c>
    </row>
    <row r="2490" spans="1:9" ht="26.25" x14ac:dyDescent="0.25">
      <c r="A2490" s="2" t="s">
        <v>18</v>
      </c>
      <c r="B2490" s="1" t="s">
        <v>4</v>
      </c>
      <c r="C2490" s="14">
        <v>2019</v>
      </c>
      <c r="D2490" s="2" t="s">
        <v>40</v>
      </c>
      <c r="E2490" s="9">
        <v>589.03</v>
      </c>
      <c r="F2490" s="3">
        <v>1.37</v>
      </c>
      <c r="G2490" s="9">
        <v>8.89</v>
      </c>
      <c r="H2490" s="9">
        <v>0.78</v>
      </c>
      <c r="I2490" s="3">
        <v>0.22</v>
      </c>
    </row>
    <row r="2491" spans="1:9" ht="26.25" x14ac:dyDescent="0.25">
      <c r="A2491" s="2" t="s">
        <v>18</v>
      </c>
      <c r="B2491" s="1" t="s">
        <v>5</v>
      </c>
      <c r="C2491" s="14">
        <v>2019</v>
      </c>
      <c r="D2491" s="2" t="s">
        <v>40</v>
      </c>
      <c r="E2491" s="9">
        <v>0</v>
      </c>
      <c r="F2491" s="3">
        <v>0</v>
      </c>
      <c r="G2491" s="9">
        <v>0</v>
      </c>
      <c r="H2491" s="9">
        <v>0</v>
      </c>
      <c r="I2491" s="3">
        <v>0</v>
      </c>
    </row>
    <row r="2492" spans="1:9" ht="26.25" x14ac:dyDescent="0.25">
      <c r="A2492" s="2" t="s">
        <v>18</v>
      </c>
      <c r="B2492" s="1" t="s">
        <v>6</v>
      </c>
      <c r="C2492" s="14">
        <v>2019</v>
      </c>
      <c r="D2492" s="2" t="s">
        <v>40</v>
      </c>
      <c r="E2492" s="9">
        <v>0</v>
      </c>
      <c r="F2492" s="3">
        <v>0</v>
      </c>
      <c r="G2492" s="9">
        <v>0</v>
      </c>
      <c r="H2492" s="9">
        <v>0</v>
      </c>
      <c r="I2492" s="3">
        <v>0</v>
      </c>
    </row>
    <row r="2493" spans="1:9" ht="26.25" x14ac:dyDescent="0.25">
      <c r="A2493" s="2" t="s">
        <v>18</v>
      </c>
      <c r="B2493" s="1" t="s">
        <v>7</v>
      </c>
      <c r="C2493" s="14">
        <v>2019</v>
      </c>
      <c r="D2493" s="2" t="s">
        <v>40</v>
      </c>
      <c r="E2493" s="9">
        <v>0</v>
      </c>
      <c r="F2493" s="3">
        <v>0</v>
      </c>
      <c r="G2493" s="9">
        <v>0</v>
      </c>
      <c r="H2493" s="9">
        <v>0</v>
      </c>
      <c r="I2493" s="3">
        <v>0</v>
      </c>
    </row>
    <row r="2494" spans="1:9" ht="26.25" x14ac:dyDescent="0.25">
      <c r="A2494" s="2" t="s">
        <v>19</v>
      </c>
      <c r="B2494" s="1" t="s">
        <v>1</v>
      </c>
      <c r="C2494" s="14">
        <v>2019</v>
      </c>
      <c r="D2494" s="2" t="s">
        <v>40</v>
      </c>
      <c r="E2494" s="10">
        <v>0</v>
      </c>
      <c r="F2494" s="5">
        <v>0</v>
      </c>
      <c r="G2494" s="10">
        <v>0</v>
      </c>
      <c r="H2494" s="10">
        <v>0</v>
      </c>
      <c r="I2494" s="5">
        <v>0</v>
      </c>
    </row>
    <row r="2495" spans="1:9" ht="26.25" x14ac:dyDescent="0.25">
      <c r="A2495" s="2" t="s">
        <v>19</v>
      </c>
      <c r="B2495" s="1" t="s">
        <v>2</v>
      </c>
      <c r="C2495" s="14">
        <v>2019</v>
      </c>
      <c r="D2495" s="2" t="s">
        <v>40</v>
      </c>
      <c r="E2495" s="10">
        <v>0</v>
      </c>
      <c r="F2495" s="5">
        <v>0</v>
      </c>
      <c r="G2495" s="10">
        <v>0</v>
      </c>
      <c r="H2495" s="10">
        <v>0</v>
      </c>
      <c r="I2495" s="5">
        <v>0</v>
      </c>
    </row>
    <row r="2496" spans="1:9" ht="26.25" x14ac:dyDescent="0.25">
      <c r="A2496" s="2" t="s">
        <v>19</v>
      </c>
      <c r="B2496" s="1" t="s">
        <v>3</v>
      </c>
      <c r="C2496" s="14">
        <v>2019</v>
      </c>
      <c r="D2496" s="2" t="s">
        <v>40</v>
      </c>
      <c r="E2496" s="10">
        <v>0</v>
      </c>
      <c r="F2496" s="5">
        <v>0</v>
      </c>
      <c r="G2496" s="10">
        <v>0</v>
      </c>
      <c r="H2496" s="10">
        <v>0</v>
      </c>
      <c r="I2496" s="5">
        <v>0</v>
      </c>
    </row>
    <row r="2497" spans="1:9" ht="26.25" x14ac:dyDescent="0.25">
      <c r="A2497" s="2" t="s">
        <v>19</v>
      </c>
      <c r="B2497" s="1" t="s">
        <v>4</v>
      </c>
      <c r="C2497" s="14">
        <v>2019</v>
      </c>
      <c r="D2497" s="2" t="s">
        <v>40</v>
      </c>
      <c r="E2497" s="10">
        <v>733.58</v>
      </c>
      <c r="F2497" s="5">
        <v>1.64</v>
      </c>
      <c r="G2497" s="10">
        <v>16.690000000000001</v>
      </c>
      <c r="H2497" s="10">
        <v>2.67</v>
      </c>
      <c r="I2497" s="5">
        <v>1.58</v>
      </c>
    </row>
    <row r="2498" spans="1:9" ht="26.25" x14ac:dyDescent="0.25">
      <c r="A2498" s="2" t="s">
        <v>19</v>
      </c>
      <c r="B2498" s="1" t="s">
        <v>5</v>
      </c>
      <c r="C2498" s="14">
        <v>2019</v>
      </c>
      <c r="D2498" s="2" t="s">
        <v>40</v>
      </c>
      <c r="E2498" s="10">
        <v>14618.45</v>
      </c>
      <c r="F2498" s="5">
        <v>33.81</v>
      </c>
      <c r="G2498" s="10">
        <v>357.5</v>
      </c>
      <c r="H2498" s="10">
        <v>55.82</v>
      </c>
      <c r="I2498" s="5">
        <v>34.07</v>
      </c>
    </row>
    <row r="2499" spans="1:9" ht="26.25" x14ac:dyDescent="0.25">
      <c r="A2499" s="2" t="s">
        <v>19</v>
      </c>
      <c r="B2499" s="1" t="s">
        <v>6</v>
      </c>
      <c r="C2499" s="14">
        <v>2019</v>
      </c>
      <c r="D2499" s="2" t="s">
        <v>40</v>
      </c>
      <c r="E2499" s="10">
        <v>102361.19</v>
      </c>
      <c r="F2499" s="5">
        <v>234.5</v>
      </c>
      <c r="G2499" s="10">
        <v>2268.75</v>
      </c>
      <c r="H2499" s="10">
        <v>500.92</v>
      </c>
      <c r="I2499" s="5">
        <v>185.55</v>
      </c>
    </row>
    <row r="2500" spans="1:9" ht="26.25" x14ac:dyDescent="0.25">
      <c r="A2500" s="2" t="s">
        <v>19</v>
      </c>
      <c r="B2500" s="1" t="s">
        <v>7</v>
      </c>
      <c r="C2500" s="14">
        <v>2019</v>
      </c>
      <c r="D2500" s="2" t="s">
        <v>40</v>
      </c>
      <c r="E2500" s="10">
        <v>0</v>
      </c>
      <c r="F2500" s="5">
        <v>0</v>
      </c>
      <c r="G2500" s="10">
        <v>0</v>
      </c>
      <c r="H2500" s="10">
        <v>0</v>
      </c>
      <c r="I2500" s="5">
        <v>0</v>
      </c>
    </row>
    <row r="2501" spans="1:9" ht="26.25" x14ac:dyDescent="0.25">
      <c r="A2501" s="2" t="s">
        <v>20</v>
      </c>
      <c r="B2501" s="1" t="s">
        <v>1</v>
      </c>
      <c r="C2501" s="14">
        <v>2019</v>
      </c>
      <c r="D2501" s="2" t="s">
        <v>40</v>
      </c>
      <c r="E2501" s="9">
        <v>5114.57</v>
      </c>
      <c r="F2501" s="3">
        <v>11.19</v>
      </c>
      <c r="G2501" s="9">
        <v>66.239999999999995</v>
      </c>
      <c r="H2501" s="9">
        <v>2.9</v>
      </c>
      <c r="I2501" s="3">
        <v>2.0099999999999998</v>
      </c>
    </row>
    <row r="2502" spans="1:9" ht="26.25" x14ac:dyDescent="0.25">
      <c r="A2502" s="2" t="s">
        <v>20</v>
      </c>
      <c r="B2502" s="1" t="s">
        <v>2</v>
      </c>
      <c r="C2502" s="14">
        <v>2019</v>
      </c>
      <c r="D2502" s="2" t="s">
        <v>40</v>
      </c>
      <c r="E2502" s="9">
        <v>5211.66</v>
      </c>
      <c r="F2502" s="3">
        <v>12.1</v>
      </c>
      <c r="G2502" s="9">
        <v>73.180000000000007</v>
      </c>
      <c r="H2502" s="9">
        <v>6.91</v>
      </c>
      <c r="I2502" s="3">
        <v>1.98</v>
      </c>
    </row>
    <row r="2503" spans="1:9" ht="26.25" x14ac:dyDescent="0.25">
      <c r="A2503" s="2" t="s">
        <v>20</v>
      </c>
      <c r="B2503" s="1" t="s">
        <v>3</v>
      </c>
      <c r="C2503" s="14">
        <v>2019</v>
      </c>
      <c r="D2503" s="2" t="s">
        <v>40</v>
      </c>
      <c r="E2503" s="9">
        <v>523.49</v>
      </c>
      <c r="F2503" s="3">
        <v>1.21</v>
      </c>
      <c r="G2503" s="9">
        <v>8.48</v>
      </c>
      <c r="H2503" s="9">
        <v>0.69</v>
      </c>
      <c r="I2503" s="3">
        <v>0.2</v>
      </c>
    </row>
    <row r="2504" spans="1:9" ht="26.25" x14ac:dyDescent="0.25">
      <c r="A2504" s="2" t="s">
        <v>20</v>
      </c>
      <c r="B2504" s="1" t="s">
        <v>4</v>
      </c>
      <c r="C2504" s="14">
        <v>2019</v>
      </c>
      <c r="D2504" s="2" t="s">
        <v>40</v>
      </c>
      <c r="E2504" s="9">
        <v>1847.04</v>
      </c>
      <c r="F2504" s="3">
        <v>4.28</v>
      </c>
      <c r="G2504" s="9">
        <v>43.23</v>
      </c>
      <c r="H2504" s="9">
        <v>6.6</v>
      </c>
      <c r="I2504" s="3">
        <v>3.95</v>
      </c>
    </row>
    <row r="2505" spans="1:9" ht="26.25" x14ac:dyDescent="0.25">
      <c r="A2505" s="2" t="s">
        <v>20</v>
      </c>
      <c r="B2505" s="1" t="s">
        <v>5</v>
      </c>
      <c r="C2505" s="14">
        <v>2019</v>
      </c>
      <c r="D2505" s="2" t="s">
        <v>40</v>
      </c>
      <c r="E2505" s="9">
        <v>547.89</v>
      </c>
      <c r="F2505" s="3">
        <v>1.27</v>
      </c>
      <c r="G2505" s="9">
        <v>13.05</v>
      </c>
      <c r="H2505" s="9">
        <v>2.0099999999999998</v>
      </c>
      <c r="I2505" s="3">
        <v>1.21</v>
      </c>
    </row>
    <row r="2506" spans="1:9" ht="26.25" x14ac:dyDescent="0.25">
      <c r="A2506" s="2" t="s">
        <v>20</v>
      </c>
      <c r="B2506" s="1" t="s">
        <v>6</v>
      </c>
      <c r="C2506" s="14">
        <v>2019</v>
      </c>
      <c r="D2506" s="2" t="s">
        <v>40</v>
      </c>
      <c r="E2506" s="9">
        <v>98.21</v>
      </c>
      <c r="F2506" s="3">
        <v>0.21</v>
      </c>
      <c r="G2506" s="9">
        <v>2.02</v>
      </c>
      <c r="H2506" s="9">
        <v>0.5</v>
      </c>
      <c r="I2506" s="3">
        <v>0.18</v>
      </c>
    </row>
    <row r="2507" spans="1:9" ht="26.25" x14ac:dyDescent="0.25">
      <c r="A2507" s="2" t="s">
        <v>20</v>
      </c>
      <c r="B2507" s="1" t="s">
        <v>7</v>
      </c>
      <c r="C2507" s="14">
        <v>2019</v>
      </c>
      <c r="D2507" s="2" t="s">
        <v>40</v>
      </c>
      <c r="E2507" s="9">
        <v>0</v>
      </c>
      <c r="F2507" s="3">
        <v>0</v>
      </c>
      <c r="G2507" s="9">
        <v>0</v>
      </c>
      <c r="H2507" s="9">
        <v>0</v>
      </c>
      <c r="I2507" s="3">
        <v>0</v>
      </c>
    </row>
    <row r="2508" spans="1:9" ht="26.25" x14ac:dyDescent="0.25">
      <c r="A2508" s="2" t="s">
        <v>21</v>
      </c>
      <c r="B2508" s="1" t="s">
        <v>1</v>
      </c>
      <c r="C2508" s="14">
        <v>2019</v>
      </c>
      <c r="D2508" s="2" t="s">
        <v>40</v>
      </c>
      <c r="E2508" s="10">
        <v>84243.49</v>
      </c>
      <c r="F2508" s="5">
        <v>196.66</v>
      </c>
      <c r="G2508" s="10">
        <v>1169.31</v>
      </c>
      <c r="H2508" s="10">
        <v>47.84</v>
      </c>
      <c r="I2508" s="5">
        <v>31.89</v>
      </c>
    </row>
    <row r="2509" spans="1:9" ht="26.25" x14ac:dyDescent="0.25">
      <c r="A2509" s="2" t="s">
        <v>21</v>
      </c>
      <c r="B2509" s="1" t="s">
        <v>2</v>
      </c>
      <c r="C2509" s="14">
        <v>2019</v>
      </c>
      <c r="D2509" s="2" t="s">
        <v>40</v>
      </c>
      <c r="E2509" s="10">
        <v>161130.04</v>
      </c>
      <c r="F2509" s="5">
        <v>376.14</v>
      </c>
      <c r="G2509" s="10">
        <v>2272.59</v>
      </c>
      <c r="H2509" s="10">
        <v>91.49</v>
      </c>
      <c r="I2509" s="5">
        <v>61</v>
      </c>
    </row>
    <row r="2510" spans="1:9" ht="26.25" x14ac:dyDescent="0.25">
      <c r="A2510" s="2" t="s">
        <v>21</v>
      </c>
      <c r="B2510" s="1" t="s">
        <v>3</v>
      </c>
      <c r="C2510" s="14">
        <v>2019</v>
      </c>
      <c r="D2510" s="2" t="s">
        <v>40</v>
      </c>
      <c r="E2510" s="10">
        <v>40194.959999999999</v>
      </c>
      <c r="F2510" s="5">
        <v>74.87</v>
      </c>
      <c r="G2510" s="10">
        <v>507.28</v>
      </c>
      <c r="H2510" s="10">
        <v>53.26</v>
      </c>
      <c r="I2510" s="5">
        <v>17.05</v>
      </c>
    </row>
    <row r="2511" spans="1:9" ht="26.25" x14ac:dyDescent="0.25">
      <c r="A2511" s="2" t="s">
        <v>21</v>
      </c>
      <c r="B2511" s="1" t="s">
        <v>4</v>
      </c>
      <c r="C2511" s="14">
        <v>2019</v>
      </c>
      <c r="D2511" s="2" t="s">
        <v>40</v>
      </c>
      <c r="E2511" s="10">
        <v>125229.46</v>
      </c>
      <c r="F2511" s="5">
        <v>276.17</v>
      </c>
      <c r="G2511" s="10">
        <v>2626.17</v>
      </c>
      <c r="H2511" s="10">
        <v>414.88</v>
      </c>
      <c r="I2511" s="5">
        <v>235.99</v>
      </c>
    </row>
    <row r="2512" spans="1:9" ht="26.25" x14ac:dyDescent="0.25">
      <c r="A2512" s="2" t="s">
        <v>21</v>
      </c>
      <c r="B2512" s="1" t="s">
        <v>5</v>
      </c>
      <c r="C2512" s="14">
        <v>2019</v>
      </c>
      <c r="D2512" s="2" t="s">
        <v>40</v>
      </c>
      <c r="E2512" s="10">
        <v>1888.82</v>
      </c>
      <c r="F2512" s="5">
        <v>2.94</v>
      </c>
      <c r="G2512" s="10">
        <v>19.600000000000001</v>
      </c>
      <c r="H2512" s="10">
        <v>4.95</v>
      </c>
      <c r="I2512" s="5">
        <v>1.98</v>
      </c>
    </row>
    <row r="2513" spans="1:9" ht="26.25" x14ac:dyDescent="0.25">
      <c r="A2513" s="2" t="s">
        <v>21</v>
      </c>
      <c r="B2513" s="1" t="s">
        <v>6</v>
      </c>
      <c r="C2513" s="14">
        <v>2019</v>
      </c>
      <c r="D2513" s="2" t="s">
        <v>40</v>
      </c>
      <c r="E2513" s="10">
        <v>0</v>
      </c>
      <c r="F2513" s="5">
        <v>0</v>
      </c>
      <c r="G2513" s="10">
        <v>0</v>
      </c>
      <c r="H2513" s="10">
        <v>0</v>
      </c>
      <c r="I2513" s="5">
        <v>0</v>
      </c>
    </row>
    <row r="2514" spans="1:9" ht="26.25" x14ac:dyDescent="0.25">
      <c r="A2514" s="2" t="s">
        <v>21</v>
      </c>
      <c r="B2514" s="1" t="s">
        <v>7</v>
      </c>
      <c r="C2514" s="14">
        <v>2019</v>
      </c>
      <c r="D2514" s="2" t="s">
        <v>40</v>
      </c>
      <c r="E2514" s="10">
        <v>0</v>
      </c>
      <c r="F2514" s="5">
        <v>0</v>
      </c>
      <c r="G2514" s="10">
        <v>0</v>
      </c>
      <c r="H2514" s="10">
        <v>0</v>
      </c>
      <c r="I2514" s="5">
        <v>0</v>
      </c>
    </row>
    <row r="2515" spans="1:9" x14ac:dyDescent="0.25">
      <c r="A2515" s="2" t="s">
        <v>22</v>
      </c>
      <c r="B2515" s="1" t="s">
        <v>1</v>
      </c>
      <c r="C2515" s="14">
        <v>2019</v>
      </c>
      <c r="D2515" s="2" t="s">
        <v>40</v>
      </c>
      <c r="E2515" s="9">
        <v>90.51</v>
      </c>
      <c r="F2515" s="3">
        <v>0.21</v>
      </c>
      <c r="G2515" s="9">
        <v>1.26</v>
      </c>
      <c r="H2515" s="9">
        <v>0.05</v>
      </c>
      <c r="I2515" s="3">
        <v>0.03</v>
      </c>
    </row>
    <row r="2516" spans="1:9" x14ac:dyDescent="0.25">
      <c r="A2516" s="2" t="s">
        <v>22</v>
      </c>
      <c r="B2516" s="1" t="s">
        <v>2</v>
      </c>
      <c r="C2516" s="14">
        <v>2019</v>
      </c>
      <c r="D2516" s="2" t="s">
        <v>40</v>
      </c>
      <c r="E2516" s="9">
        <v>1092.93</v>
      </c>
      <c r="F2516" s="3">
        <v>2.5499999999999998</v>
      </c>
      <c r="G2516" s="9">
        <v>15.44</v>
      </c>
      <c r="H2516" s="9">
        <v>0.62</v>
      </c>
      <c r="I2516" s="3">
        <v>0.41</v>
      </c>
    </row>
    <row r="2517" spans="1:9" x14ac:dyDescent="0.25">
      <c r="A2517" s="2" t="s">
        <v>22</v>
      </c>
      <c r="B2517" s="1" t="s">
        <v>3</v>
      </c>
      <c r="C2517" s="14">
        <v>2019</v>
      </c>
      <c r="D2517" s="2" t="s">
        <v>40</v>
      </c>
      <c r="E2517" s="9">
        <v>11349.24</v>
      </c>
      <c r="F2517" s="3">
        <v>22.14</v>
      </c>
      <c r="G2517" s="9">
        <v>152.22</v>
      </c>
      <c r="H2517" s="9">
        <v>15.04</v>
      </c>
      <c r="I2517" s="3">
        <v>4.72</v>
      </c>
    </row>
    <row r="2518" spans="1:9" x14ac:dyDescent="0.25">
      <c r="A2518" s="2" t="s">
        <v>22</v>
      </c>
      <c r="B2518" s="1" t="s">
        <v>4</v>
      </c>
      <c r="C2518" s="14">
        <v>2019</v>
      </c>
      <c r="D2518" s="2" t="s">
        <v>40</v>
      </c>
      <c r="E2518" s="9">
        <v>17118</v>
      </c>
      <c r="F2518" s="3">
        <v>29.12</v>
      </c>
      <c r="G2518" s="9">
        <v>245.82</v>
      </c>
      <c r="H2518" s="9">
        <v>54.32</v>
      </c>
      <c r="I2518" s="3">
        <v>26.49</v>
      </c>
    </row>
    <row r="2519" spans="1:9" x14ac:dyDescent="0.25">
      <c r="A2519" s="2" t="s">
        <v>22</v>
      </c>
      <c r="B2519" s="1" t="s">
        <v>5</v>
      </c>
      <c r="C2519" s="14">
        <v>2019</v>
      </c>
      <c r="D2519" s="2" t="s">
        <v>40</v>
      </c>
      <c r="E2519" s="9">
        <v>37144.879999999997</v>
      </c>
      <c r="F2519" s="3">
        <v>82.38</v>
      </c>
      <c r="G2519" s="9">
        <v>775.83</v>
      </c>
      <c r="H2519" s="9">
        <v>120.39</v>
      </c>
      <c r="I2519" s="3">
        <v>68.11</v>
      </c>
    </row>
    <row r="2520" spans="1:9" x14ac:dyDescent="0.25">
      <c r="A2520" s="2" t="s">
        <v>22</v>
      </c>
      <c r="B2520" s="1" t="s">
        <v>6</v>
      </c>
      <c r="C2520" s="14">
        <v>2019</v>
      </c>
      <c r="D2520" s="2" t="s">
        <v>40</v>
      </c>
      <c r="E2520" s="9">
        <v>65316.01</v>
      </c>
      <c r="F2520" s="3">
        <v>146.86000000000001</v>
      </c>
      <c r="G2520" s="9">
        <v>1446.87</v>
      </c>
      <c r="H2520" s="9">
        <v>338.91</v>
      </c>
      <c r="I2520" s="3">
        <v>125</v>
      </c>
    </row>
    <row r="2521" spans="1:9" x14ac:dyDescent="0.25">
      <c r="A2521" s="2" t="s">
        <v>22</v>
      </c>
      <c r="B2521" s="1" t="s">
        <v>7</v>
      </c>
      <c r="C2521" s="14">
        <v>2019</v>
      </c>
      <c r="D2521" s="2" t="s">
        <v>40</v>
      </c>
      <c r="E2521" s="9">
        <v>34800.15</v>
      </c>
      <c r="F2521" s="3">
        <v>78.87</v>
      </c>
      <c r="G2521" s="9">
        <v>787.51</v>
      </c>
      <c r="H2521" s="9">
        <v>186.09</v>
      </c>
      <c r="I2521" s="3">
        <v>69.13</v>
      </c>
    </row>
    <row r="2522" spans="1:9" ht="26.25" x14ac:dyDescent="0.25">
      <c r="A2522" s="2" t="s">
        <v>8</v>
      </c>
      <c r="B2522" s="1" t="s">
        <v>1</v>
      </c>
      <c r="C2522" s="14">
        <v>2020</v>
      </c>
      <c r="D2522" s="7" t="s">
        <v>40</v>
      </c>
      <c r="E2522" s="3">
        <v>2760.38</v>
      </c>
      <c r="F2522" s="3">
        <v>6.43</v>
      </c>
      <c r="G2522" s="3">
        <v>38.22</v>
      </c>
      <c r="H2522" s="3">
        <v>1.56</v>
      </c>
      <c r="I2522" s="3">
        <v>1.04</v>
      </c>
    </row>
    <row r="2523" spans="1:9" x14ac:dyDescent="0.25">
      <c r="A2523" s="4" t="s">
        <v>9</v>
      </c>
      <c r="B2523" s="1" t="s">
        <v>1</v>
      </c>
      <c r="C2523" s="14">
        <v>2020</v>
      </c>
      <c r="D2523" s="7" t="s">
        <v>40</v>
      </c>
      <c r="E2523" s="5">
        <v>0</v>
      </c>
      <c r="F2523" s="5">
        <v>0</v>
      </c>
      <c r="G2523" s="5">
        <v>0</v>
      </c>
      <c r="H2523" s="5">
        <v>0</v>
      </c>
      <c r="I2523" s="5">
        <v>0</v>
      </c>
    </row>
    <row r="2524" spans="1:9" x14ac:dyDescent="0.25">
      <c r="A2524" s="2" t="s">
        <v>10</v>
      </c>
      <c r="B2524" s="1" t="s">
        <v>1</v>
      </c>
      <c r="C2524" s="14">
        <v>2020</v>
      </c>
      <c r="D2524" s="7" t="s">
        <v>40</v>
      </c>
      <c r="E2524" s="3">
        <v>736.87</v>
      </c>
      <c r="F2524" s="3">
        <v>1.72</v>
      </c>
      <c r="G2524" s="3">
        <v>10.210000000000001</v>
      </c>
      <c r="H2524" s="3">
        <v>0.42</v>
      </c>
      <c r="I2524" s="3">
        <v>0.28000000000000003</v>
      </c>
    </row>
    <row r="2525" spans="1:9" ht="26.25" x14ac:dyDescent="0.25">
      <c r="A2525" s="4" t="s">
        <v>11</v>
      </c>
      <c r="B2525" s="1" t="s">
        <v>1</v>
      </c>
      <c r="C2525" s="14">
        <v>2020</v>
      </c>
      <c r="D2525" s="7" t="s">
        <v>40</v>
      </c>
      <c r="E2525" s="5">
        <v>9661.26</v>
      </c>
      <c r="F2525" s="5">
        <v>22.5</v>
      </c>
      <c r="G2525" s="5">
        <v>133.77000000000001</v>
      </c>
      <c r="H2525" s="5">
        <v>5.47</v>
      </c>
      <c r="I2525" s="5">
        <v>3.65</v>
      </c>
    </row>
    <row r="2526" spans="1:9" ht="26.25" x14ac:dyDescent="0.25">
      <c r="A2526" s="2" t="s">
        <v>12</v>
      </c>
      <c r="B2526" s="1" t="s">
        <v>1</v>
      </c>
      <c r="C2526" s="14">
        <v>2020</v>
      </c>
      <c r="D2526" s="7" t="s">
        <v>40</v>
      </c>
      <c r="E2526" s="3">
        <v>0</v>
      </c>
      <c r="F2526" s="3">
        <v>0</v>
      </c>
      <c r="G2526" s="3">
        <v>0</v>
      </c>
      <c r="H2526" s="3">
        <v>0</v>
      </c>
      <c r="I2526" s="3">
        <v>0</v>
      </c>
    </row>
    <row r="2527" spans="1:9" ht="26.25" x14ac:dyDescent="0.25">
      <c r="A2527" s="4" t="s">
        <v>13</v>
      </c>
      <c r="B2527" s="1" t="s">
        <v>1</v>
      </c>
      <c r="C2527" s="14">
        <v>2020</v>
      </c>
      <c r="D2527" s="7" t="s">
        <v>40</v>
      </c>
      <c r="E2527" s="5">
        <v>122.05</v>
      </c>
      <c r="F2527" s="5">
        <v>0.28000000000000003</v>
      </c>
      <c r="G2527" s="5">
        <v>1.69</v>
      </c>
      <c r="H2527" s="5">
        <v>7.0000000000000007E-2</v>
      </c>
      <c r="I2527" s="5">
        <v>0.05</v>
      </c>
    </row>
    <row r="2528" spans="1:9" ht="26.25" x14ac:dyDescent="0.25">
      <c r="A2528" s="2" t="s">
        <v>14</v>
      </c>
      <c r="B2528" s="1" t="s">
        <v>1</v>
      </c>
      <c r="C2528" s="14">
        <v>2020</v>
      </c>
      <c r="D2528" s="7" t="s">
        <v>40</v>
      </c>
      <c r="E2528" s="3">
        <v>0</v>
      </c>
      <c r="F2528" s="3">
        <v>0</v>
      </c>
      <c r="G2528" s="3">
        <v>0</v>
      </c>
      <c r="H2528" s="3">
        <v>0</v>
      </c>
      <c r="I2528" s="3">
        <v>0</v>
      </c>
    </row>
    <row r="2529" spans="1:9" ht="26.25" x14ac:dyDescent="0.25">
      <c r="A2529" s="4" t="s">
        <v>15</v>
      </c>
      <c r="B2529" s="1" t="s">
        <v>1</v>
      </c>
      <c r="C2529" s="14">
        <v>2020</v>
      </c>
      <c r="D2529" s="7" t="s">
        <v>40</v>
      </c>
      <c r="E2529" s="5">
        <v>2640.8</v>
      </c>
      <c r="F2529" s="5">
        <v>6.14</v>
      </c>
      <c r="G2529" s="5">
        <v>36.479999999999997</v>
      </c>
      <c r="H2529" s="5">
        <v>1.49</v>
      </c>
      <c r="I2529" s="5">
        <v>0.99</v>
      </c>
    </row>
    <row r="2530" spans="1:9" ht="39" x14ac:dyDescent="0.25">
      <c r="A2530" s="2" t="s">
        <v>16</v>
      </c>
      <c r="B2530" s="1" t="s">
        <v>1</v>
      </c>
      <c r="C2530" s="14">
        <v>2020</v>
      </c>
      <c r="D2530" s="7" t="s">
        <v>40</v>
      </c>
      <c r="E2530" s="3">
        <v>841.95</v>
      </c>
      <c r="F2530" s="3">
        <v>1.96</v>
      </c>
      <c r="G2530" s="3">
        <v>11.66</v>
      </c>
      <c r="H2530" s="3">
        <v>0.48</v>
      </c>
      <c r="I2530" s="3">
        <v>0.32</v>
      </c>
    </row>
    <row r="2531" spans="1:9" ht="26.25" x14ac:dyDescent="0.25">
      <c r="A2531" s="4" t="s">
        <v>17</v>
      </c>
      <c r="B2531" s="1" t="s">
        <v>1</v>
      </c>
      <c r="C2531" s="14">
        <v>2020</v>
      </c>
      <c r="D2531" s="7" t="s">
        <v>40</v>
      </c>
      <c r="E2531" s="5">
        <v>44160.9</v>
      </c>
      <c r="F2531" s="5">
        <v>102.62</v>
      </c>
      <c r="G2531" s="5">
        <v>610.19000000000005</v>
      </c>
      <c r="H2531" s="5">
        <v>24.96</v>
      </c>
      <c r="I2531" s="5">
        <v>16.64</v>
      </c>
    </row>
    <row r="2532" spans="1:9" ht="26.25" x14ac:dyDescent="0.25">
      <c r="A2532" s="2" t="s">
        <v>18</v>
      </c>
      <c r="B2532" s="1" t="s">
        <v>1</v>
      </c>
      <c r="C2532" s="14">
        <v>2020</v>
      </c>
      <c r="D2532" s="7" t="s">
        <v>40</v>
      </c>
      <c r="E2532" s="3">
        <v>41353.68</v>
      </c>
      <c r="F2532" s="3">
        <v>95.99</v>
      </c>
      <c r="G2532" s="3">
        <v>570.77</v>
      </c>
      <c r="H2532" s="3">
        <v>23.35</v>
      </c>
      <c r="I2532" s="3">
        <v>15.57</v>
      </c>
    </row>
    <row r="2533" spans="1:9" ht="26.25" x14ac:dyDescent="0.25">
      <c r="A2533" s="4" t="s">
        <v>19</v>
      </c>
      <c r="B2533" s="1" t="s">
        <v>1</v>
      </c>
      <c r="C2533" s="14">
        <v>2020</v>
      </c>
      <c r="D2533" s="7" t="s">
        <v>40</v>
      </c>
      <c r="E2533" s="5">
        <v>0</v>
      </c>
      <c r="F2533" s="5">
        <v>0</v>
      </c>
      <c r="G2533" s="5">
        <v>0</v>
      </c>
      <c r="H2533" s="5">
        <v>0</v>
      </c>
      <c r="I2533" s="5">
        <v>0</v>
      </c>
    </row>
    <row r="2534" spans="1:9" ht="26.25" x14ac:dyDescent="0.25">
      <c r="A2534" s="2" t="s">
        <v>20</v>
      </c>
      <c r="B2534" s="1" t="s">
        <v>1</v>
      </c>
      <c r="C2534" s="14">
        <v>2020</v>
      </c>
      <c r="D2534" s="7" t="s">
        <v>40</v>
      </c>
      <c r="E2534" s="3">
        <v>5621.73</v>
      </c>
      <c r="F2534" s="3">
        <v>13.09</v>
      </c>
      <c r="G2534" s="3">
        <v>77.819999999999993</v>
      </c>
      <c r="H2534" s="3">
        <v>3.18</v>
      </c>
      <c r="I2534" s="3">
        <v>2.12</v>
      </c>
    </row>
    <row r="2535" spans="1:9" ht="26.25" x14ac:dyDescent="0.25">
      <c r="A2535" s="4" t="s">
        <v>21</v>
      </c>
      <c r="B2535" s="1" t="s">
        <v>1</v>
      </c>
      <c r="C2535" s="14">
        <v>2020</v>
      </c>
      <c r="D2535" s="7" t="s">
        <v>40</v>
      </c>
      <c r="E2535" s="5">
        <v>85014.080000000002</v>
      </c>
      <c r="F2535" s="5">
        <v>198.09</v>
      </c>
      <c r="G2535" s="5">
        <v>1177.83</v>
      </c>
      <c r="H2535" s="5">
        <v>48.18</v>
      </c>
      <c r="I2535" s="5">
        <v>32.119999999999997</v>
      </c>
    </row>
    <row r="2536" spans="1:9" x14ac:dyDescent="0.25">
      <c r="A2536" s="2" t="s">
        <v>22</v>
      </c>
      <c r="B2536" s="1" t="s">
        <v>1</v>
      </c>
      <c r="C2536" s="14">
        <v>2020</v>
      </c>
      <c r="D2536" s="7" t="s">
        <v>40</v>
      </c>
      <c r="E2536" s="3">
        <v>125.93</v>
      </c>
      <c r="F2536" s="3">
        <v>0.28999999999999998</v>
      </c>
      <c r="G2536" s="3">
        <v>1.74</v>
      </c>
      <c r="H2536" s="3">
        <v>7.0000000000000007E-2</v>
      </c>
      <c r="I2536" s="3">
        <v>0.05</v>
      </c>
    </row>
    <row r="2537" spans="1:9" ht="26.25" x14ac:dyDescent="0.25">
      <c r="A2537" s="2" t="s">
        <v>8</v>
      </c>
      <c r="B2537" s="1" t="s">
        <v>2</v>
      </c>
      <c r="C2537" s="14">
        <v>2020</v>
      </c>
      <c r="D2537" s="7" t="s">
        <v>40</v>
      </c>
      <c r="E2537" s="3">
        <v>31809.58</v>
      </c>
      <c r="F2537" s="3">
        <v>74.36</v>
      </c>
      <c r="G2537" s="3">
        <v>449.8</v>
      </c>
      <c r="H2537" s="3">
        <v>42.21</v>
      </c>
      <c r="I2537" s="3">
        <v>12.06</v>
      </c>
    </row>
    <row r="2538" spans="1:9" x14ac:dyDescent="0.25">
      <c r="A2538" s="4" t="s">
        <v>9</v>
      </c>
      <c r="B2538" s="1" t="s">
        <v>2</v>
      </c>
      <c r="C2538" s="14">
        <v>2020</v>
      </c>
      <c r="D2538" s="7" t="s">
        <v>40</v>
      </c>
      <c r="E2538" s="5">
        <v>4519.3599999999997</v>
      </c>
      <c r="F2538" s="5">
        <v>10.56</v>
      </c>
      <c r="G2538" s="5">
        <v>63.99</v>
      </c>
      <c r="H2538" s="5">
        <v>5.99</v>
      </c>
      <c r="I2538" s="5">
        <v>1.71</v>
      </c>
    </row>
    <row r="2539" spans="1:9" x14ac:dyDescent="0.25">
      <c r="A2539" s="2" t="s">
        <v>10</v>
      </c>
      <c r="B2539" s="1" t="s">
        <v>2</v>
      </c>
      <c r="C2539" s="14">
        <v>2020</v>
      </c>
      <c r="D2539" s="7" t="s">
        <v>40</v>
      </c>
      <c r="E2539" s="3">
        <v>6397.39</v>
      </c>
      <c r="F2539" s="3">
        <v>14.94</v>
      </c>
      <c r="G2539" s="3">
        <v>90.65</v>
      </c>
      <c r="H2539" s="3">
        <v>8.48</v>
      </c>
      <c r="I2539" s="3">
        <v>2.42</v>
      </c>
    </row>
    <row r="2540" spans="1:9" ht="26.25" x14ac:dyDescent="0.25">
      <c r="A2540" s="4" t="s">
        <v>11</v>
      </c>
      <c r="B2540" s="1" t="s">
        <v>2</v>
      </c>
      <c r="C2540" s="14">
        <v>2020</v>
      </c>
      <c r="D2540" s="7" t="s">
        <v>40</v>
      </c>
      <c r="E2540" s="5">
        <v>176912.15</v>
      </c>
      <c r="F2540" s="5">
        <v>413.4</v>
      </c>
      <c r="G2540" s="5">
        <v>2504.39</v>
      </c>
      <c r="H2540" s="5">
        <v>234.63</v>
      </c>
      <c r="I2540" s="5">
        <v>67.040000000000006</v>
      </c>
    </row>
    <row r="2541" spans="1:9" ht="26.25" x14ac:dyDescent="0.25">
      <c r="A2541" s="2" t="s">
        <v>12</v>
      </c>
      <c r="B2541" s="1" t="s">
        <v>2</v>
      </c>
      <c r="C2541" s="14">
        <v>2020</v>
      </c>
      <c r="D2541" s="7" t="s">
        <v>40</v>
      </c>
      <c r="E2541" s="3">
        <v>117.89</v>
      </c>
      <c r="F2541" s="3">
        <v>0.28000000000000003</v>
      </c>
      <c r="G2541" s="3">
        <v>1.65</v>
      </c>
      <c r="H2541" s="3">
        <v>0.16</v>
      </c>
      <c r="I2541" s="3">
        <v>0.04</v>
      </c>
    </row>
    <row r="2542" spans="1:9" ht="26.25" x14ac:dyDescent="0.25">
      <c r="A2542" s="4" t="s">
        <v>13</v>
      </c>
      <c r="B2542" s="1" t="s">
        <v>2</v>
      </c>
      <c r="C2542" s="14">
        <v>2020</v>
      </c>
      <c r="D2542" s="7" t="s">
        <v>40</v>
      </c>
      <c r="E2542" s="5">
        <v>583.72</v>
      </c>
      <c r="F2542" s="5">
        <v>1.36</v>
      </c>
      <c r="G2542" s="5">
        <v>8.27</v>
      </c>
      <c r="H2542" s="5">
        <v>0.77</v>
      </c>
      <c r="I2542" s="5">
        <v>0.22</v>
      </c>
    </row>
    <row r="2543" spans="1:9" ht="26.25" x14ac:dyDescent="0.25">
      <c r="A2543" s="2" t="s">
        <v>14</v>
      </c>
      <c r="B2543" s="1" t="s">
        <v>2</v>
      </c>
      <c r="C2543" s="14">
        <v>2020</v>
      </c>
      <c r="D2543" s="7" t="s">
        <v>40</v>
      </c>
      <c r="E2543" s="3">
        <v>27126.44</v>
      </c>
      <c r="F2543" s="3">
        <v>63.4</v>
      </c>
      <c r="G2543" s="3">
        <v>383.82</v>
      </c>
      <c r="H2543" s="3">
        <v>35.979999999999997</v>
      </c>
      <c r="I2543" s="3">
        <v>10.28</v>
      </c>
    </row>
    <row r="2544" spans="1:9" ht="26.25" x14ac:dyDescent="0.25">
      <c r="A2544" s="4" t="s">
        <v>15</v>
      </c>
      <c r="B2544" s="1" t="s">
        <v>2</v>
      </c>
      <c r="C2544" s="14">
        <v>2020</v>
      </c>
      <c r="D2544" s="7" t="s">
        <v>40</v>
      </c>
      <c r="E2544" s="5">
        <v>85313.7</v>
      </c>
      <c r="F2544" s="5">
        <v>198.39</v>
      </c>
      <c r="G2544" s="5">
        <v>1197.3599999999999</v>
      </c>
      <c r="H2544" s="5">
        <v>48.26</v>
      </c>
      <c r="I2544" s="5">
        <v>32.17</v>
      </c>
    </row>
    <row r="2545" spans="1:9" ht="39" x14ac:dyDescent="0.25">
      <c r="A2545" s="2" t="s">
        <v>16</v>
      </c>
      <c r="B2545" s="1" t="s">
        <v>2</v>
      </c>
      <c r="C2545" s="14">
        <v>2020</v>
      </c>
      <c r="D2545" s="7" t="s">
        <v>40</v>
      </c>
      <c r="E2545" s="3">
        <v>14840.11</v>
      </c>
      <c r="F2545" s="3">
        <v>34.33</v>
      </c>
      <c r="G2545" s="3">
        <v>205.09</v>
      </c>
      <c r="H2545" s="3">
        <v>8.35</v>
      </c>
      <c r="I2545" s="3">
        <v>5.57</v>
      </c>
    </row>
    <row r="2546" spans="1:9" ht="26.25" x14ac:dyDescent="0.25">
      <c r="A2546" s="4" t="s">
        <v>17</v>
      </c>
      <c r="B2546" s="1" t="s">
        <v>2</v>
      </c>
      <c r="C2546" s="14">
        <v>2020</v>
      </c>
      <c r="D2546" s="7" t="s">
        <v>40</v>
      </c>
      <c r="E2546" s="5">
        <v>90172.88</v>
      </c>
      <c r="F2546" s="5">
        <v>209.36</v>
      </c>
      <c r="G2546" s="5">
        <v>1259.5999999999999</v>
      </c>
      <c r="H2546" s="5">
        <v>50.93</v>
      </c>
      <c r="I2546" s="5">
        <v>33.950000000000003</v>
      </c>
    </row>
    <row r="2547" spans="1:9" ht="26.25" x14ac:dyDescent="0.25">
      <c r="A2547" s="2" t="s">
        <v>18</v>
      </c>
      <c r="B2547" s="1" t="s">
        <v>2</v>
      </c>
      <c r="C2547" s="14">
        <v>2020</v>
      </c>
      <c r="D2547" s="7" t="s">
        <v>40</v>
      </c>
      <c r="E2547" s="3">
        <v>195947.33</v>
      </c>
      <c r="F2547" s="3">
        <v>454.66</v>
      </c>
      <c r="G2547" s="3">
        <v>2731.96</v>
      </c>
      <c r="H2547" s="3">
        <v>110.59</v>
      </c>
      <c r="I2547" s="3">
        <v>73.73</v>
      </c>
    </row>
    <row r="2548" spans="1:9" ht="26.25" x14ac:dyDescent="0.25">
      <c r="A2548" s="4" t="s">
        <v>19</v>
      </c>
      <c r="B2548" s="1" t="s">
        <v>2</v>
      </c>
      <c r="C2548" s="14">
        <v>2020</v>
      </c>
      <c r="D2548" s="7" t="s">
        <v>40</v>
      </c>
      <c r="E2548" s="5">
        <v>0</v>
      </c>
      <c r="F2548" s="5">
        <v>0</v>
      </c>
      <c r="G2548" s="5">
        <v>0</v>
      </c>
      <c r="H2548" s="5">
        <v>0</v>
      </c>
      <c r="I2548" s="5">
        <v>0</v>
      </c>
    </row>
    <row r="2549" spans="1:9" ht="26.25" x14ac:dyDescent="0.25">
      <c r="A2549" s="2" t="s">
        <v>20</v>
      </c>
      <c r="B2549" s="1" t="s">
        <v>2</v>
      </c>
      <c r="C2549" s="14">
        <v>2020</v>
      </c>
      <c r="D2549" s="7" t="s">
        <v>40</v>
      </c>
      <c r="E2549" s="3">
        <v>3690.05</v>
      </c>
      <c r="F2549" s="3">
        <v>8.6300000000000008</v>
      </c>
      <c r="G2549" s="3">
        <v>52.13</v>
      </c>
      <c r="H2549" s="3">
        <v>4.9000000000000004</v>
      </c>
      <c r="I2549" s="3">
        <v>1.4</v>
      </c>
    </row>
    <row r="2550" spans="1:9" ht="26.25" x14ac:dyDescent="0.25">
      <c r="A2550" s="4" t="s">
        <v>21</v>
      </c>
      <c r="B2550" s="1" t="s">
        <v>2</v>
      </c>
      <c r="C2550" s="14">
        <v>2020</v>
      </c>
      <c r="D2550" s="7" t="s">
        <v>40</v>
      </c>
      <c r="E2550" s="5">
        <v>180519.63</v>
      </c>
      <c r="F2550" s="5">
        <v>420.05</v>
      </c>
      <c r="G2550" s="5">
        <v>2538.2800000000002</v>
      </c>
      <c r="H2550" s="5">
        <v>102.17</v>
      </c>
      <c r="I2550" s="5">
        <v>68.12</v>
      </c>
    </row>
    <row r="2551" spans="1:9" x14ac:dyDescent="0.25">
      <c r="A2551" s="2" t="s">
        <v>22</v>
      </c>
      <c r="B2551" s="1" t="s">
        <v>2</v>
      </c>
      <c r="C2551" s="14">
        <v>2020</v>
      </c>
      <c r="D2551" s="7" t="s">
        <v>40</v>
      </c>
      <c r="E2551" s="3">
        <v>1363.67</v>
      </c>
      <c r="F2551" s="3">
        <v>3.16</v>
      </c>
      <c r="G2551" s="3">
        <v>18.93</v>
      </c>
      <c r="H2551" s="3">
        <v>0.77</v>
      </c>
      <c r="I2551" s="3">
        <v>0.51</v>
      </c>
    </row>
    <row r="2552" spans="1:9" ht="26.25" x14ac:dyDescent="0.25">
      <c r="A2552" s="2" t="s">
        <v>8</v>
      </c>
      <c r="B2552" s="1" t="s">
        <v>3</v>
      </c>
      <c r="C2552" s="14">
        <v>2020</v>
      </c>
      <c r="D2552" s="7" t="s">
        <v>40</v>
      </c>
      <c r="E2552" s="3">
        <v>38117.949999999997</v>
      </c>
      <c r="F2552" s="3">
        <v>78.05</v>
      </c>
      <c r="G2552" s="3">
        <v>516.66999999999996</v>
      </c>
      <c r="H2552" s="3">
        <v>50.6</v>
      </c>
      <c r="I2552" s="3">
        <v>15.53</v>
      </c>
    </row>
    <row r="2553" spans="1:9" x14ac:dyDescent="0.25">
      <c r="A2553" s="4" t="s">
        <v>9</v>
      </c>
      <c r="B2553" s="1" t="s">
        <v>3</v>
      </c>
      <c r="C2553" s="14">
        <v>2020</v>
      </c>
      <c r="D2553" s="7" t="s">
        <v>40</v>
      </c>
      <c r="E2553" s="5">
        <v>602.72</v>
      </c>
      <c r="F2553" s="5">
        <v>1.31</v>
      </c>
      <c r="G2553" s="5">
        <v>8.9499999999999993</v>
      </c>
      <c r="H2553" s="5">
        <v>0.8</v>
      </c>
      <c r="I2553" s="5">
        <v>0.24</v>
      </c>
    </row>
    <row r="2554" spans="1:9" x14ac:dyDescent="0.25">
      <c r="A2554" s="2" t="s">
        <v>10</v>
      </c>
      <c r="B2554" s="1" t="s">
        <v>3</v>
      </c>
      <c r="C2554" s="14">
        <v>2020</v>
      </c>
      <c r="D2554" s="7" t="s">
        <v>40</v>
      </c>
      <c r="E2554" s="3">
        <v>9995.66</v>
      </c>
      <c r="F2554" s="3">
        <v>22.83</v>
      </c>
      <c r="G2554" s="3">
        <v>151.6</v>
      </c>
      <c r="H2554" s="3">
        <v>13.28</v>
      </c>
      <c r="I2554" s="3">
        <v>3.85</v>
      </c>
    </row>
    <row r="2555" spans="1:9" ht="26.25" x14ac:dyDescent="0.25">
      <c r="A2555" s="4" t="s">
        <v>11</v>
      </c>
      <c r="B2555" s="1" t="s">
        <v>3</v>
      </c>
      <c r="C2555" s="14">
        <v>2020</v>
      </c>
      <c r="D2555" s="7" t="s">
        <v>40</v>
      </c>
      <c r="E2555" s="5">
        <v>46830.83</v>
      </c>
      <c r="F2555" s="5">
        <v>104.4</v>
      </c>
      <c r="G2555" s="5">
        <v>718.16</v>
      </c>
      <c r="H2555" s="5">
        <v>62.12</v>
      </c>
      <c r="I2555" s="5">
        <v>18.239999999999998</v>
      </c>
    </row>
    <row r="2556" spans="1:9" ht="26.25" x14ac:dyDescent="0.25">
      <c r="A2556" s="2" t="s">
        <v>12</v>
      </c>
      <c r="B2556" s="1" t="s">
        <v>3</v>
      </c>
      <c r="C2556" s="14">
        <v>2020</v>
      </c>
      <c r="D2556" s="7" t="s">
        <v>40</v>
      </c>
      <c r="E2556" s="3">
        <v>24519.23</v>
      </c>
      <c r="F2556" s="3">
        <v>52.01</v>
      </c>
      <c r="G2556" s="3">
        <v>357.5</v>
      </c>
      <c r="H2556" s="3">
        <v>32.520000000000003</v>
      </c>
      <c r="I2556" s="3">
        <v>9.8000000000000007</v>
      </c>
    </row>
    <row r="2557" spans="1:9" ht="26.25" x14ac:dyDescent="0.25">
      <c r="A2557" s="4" t="s">
        <v>13</v>
      </c>
      <c r="B2557" s="1" t="s">
        <v>3</v>
      </c>
      <c r="C2557" s="14">
        <v>2020</v>
      </c>
      <c r="D2557" s="7" t="s">
        <v>40</v>
      </c>
      <c r="E2557" s="5">
        <v>14542.78</v>
      </c>
      <c r="F2557" s="5">
        <v>32.79</v>
      </c>
      <c r="G2557" s="5">
        <v>228.36</v>
      </c>
      <c r="H2557" s="5">
        <v>19.28</v>
      </c>
      <c r="I2557" s="5">
        <v>5.62</v>
      </c>
    </row>
    <row r="2558" spans="1:9" ht="26.25" x14ac:dyDescent="0.25">
      <c r="A2558" s="2" t="s">
        <v>14</v>
      </c>
      <c r="B2558" s="1" t="s">
        <v>3</v>
      </c>
      <c r="C2558" s="14">
        <v>2020</v>
      </c>
      <c r="D2558" s="7" t="s">
        <v>40</v>
      </c>
      <c r="E2558" s="3">
        <v>3782.69</v>
      </c>
      <c r="F2558" s="3">
        <v>8.83</v>
      </c>
      <c r="G2558" s="3">
        <v>61.78</v>
      </c>
      <c r="H2558" s="3">
        <v>5.0199999999999996</v>
      </c>
      <c r="I2558" s="3">
        <v>1.43</v>
      </c>
    </row>
    <row r="2559" spans="1:9" ht="26.25" x14ac:dyDescent="0.25">
      <c r="A2559" s="4" t="s">
        <v>15</v>
      </c>
      <c r="B2559" s="1" t="s">
        <v>3</v>
      </c>
      <c r="C2559" s="14">
        <v>2020</v>
      </c>
      <c r="D2559" s="7" t="s">
        <v>40</v>
      </c>
      <c r="E2559" s="5">
        <v>86961.82</v>
      </c>
      <c r="F2559" s="5">
        <v>178.41</v>
      </c>
      <c r="G2559" s="5">
        <v>1189.5899999999999</v>
      </c>
      <c r="H2559" s="5">
        <v>49.21</v>
      </c>
      <c r="I2559" s="5">
        <v>35.130000000000003</v>
      </c>
    </row>
    <row r="2560" spans="1:9" ht="39" x14ac:dyDescent="0.25">
      <c r="A2560" s="2" t="s">
        <v>16</v>
      </c>
      <c r="B2560" s="1" t="s">
        <v>3</v>
      </c>
      <c r="C2560" s="14">
        <v>2020</v>
      </c>
      <c r="D2560" s="7" t="s">
        <v>40</v>
      </c>
      <c r="E2560" s="3">
        <v>23094.61</v>
      </c>
      <c r="F2560" s="3">
        <v>37.590000000000003</v>
      </c>
      <c r="G2560" s="3">
        <v>243.76</v>
      </c>
      <c r="H2560" s="3">
        <v>13.08</v>
      </c>
      <c r="I2560" s="3">
        <v>10.29</v>
      </c>
    </row>
    <row r="2561" spans="1:9" ht="26.25" x14ac:dyDescent="0.25">
      <c r="A2561" s="4" t="s">
        <v>17</v>
      </c>
      <c r="B2561" s="1" t="s">
        <v>3</v>
      </c>
      <c r="C2561" s="14">
        <v>2020</v>
      </c>
      <c r="D2561" s="7" t="s">
        <v>40</v>
      </c>
      <c r="E2561" s="5">
        <v>18835.919999999998</v>
      </c>
      <c r="F2561" s="5">
        <v>39.24</v>
      </c>
      <c r="G2561" s="5">
        <v>255.52</v>
      </c>
      <c r="H2561" s="5">
        <v>10.64</v>
      </c>
      <c r="I2561" s="5">
        <v>7.53</v>
      </c>
    </row>
    <row r="2562" spans="1:9" ht="26.25" x14ac:dyDescent="0.25">
      <c r="A2562" s="2" t="s">
        <v>18</v>
      </c>
      <c r="B2562" s="1" t="s">
        <v>3</v>
      </c>
      <c r="C2562" s="14">
        <v>2020</v>
      </c>
      <c r="D2562" s="7" t="s">
        <v>40</v>
      </c>
      <c r="E2562" s="3">
        <v>39081.949999999997</v>
      </c>
      <c r="F2562" s="3">
        <v>85.36</v>
      </c>
      <c r="G2562" s="3">
        <v>546.92999999999995</v>
      </c>
      <c r="H2562" s="3">
        <v>22.05</v>
      </c>
      <c r="I2562" s="3">
        <v>15.22</v>
      </c>
    </row>
    <row r="2563" spans="1:9" ht="26.25" x14ac:dyDescent="0.25">
      <c r="A2563" s="4" t="s">
        <v>19</v>
      </c>
      <c r="B2563" s="1" t="s">
        <v>3</v>
      </c>
      <c r="C2563" s="14">
        <v>2020</v>
      </c>
      <c r="D2563" s="7" t="s">
        <v>40</v>
      </c>
      <c r="E2563" s="5">
        <v>0</v>
      </c>
      <c r="F2563" s="5">
        <v>0</v>
      </c>
      <c r="G2563" s="5">
        <v>0</v>
      </c>
      <c r="H2563" s="5">
        <v>0</v>
      </c>
      <c r="I2563" s="5">
        <v>0</v>
      </c>
    </row>
    <row r="2564" spans="1:9" ht="26.25" x14ac:dyDescent="0.25">
      <c r="A2564" s="2" t="s">
        <v>20</v>
      </c>
      <c r="B2564" s="1" t="s">
        <v>3</v>
      </c>
      <c r="C2564" s="14">
        <v>2020</v>
      </c>
      <c r="D2564" s="7" t="s">
        <v>40</v>
      </c>
      <c r="E2564" s="3">
        <v>1631.03</v>
      </c>
      <c r="F2564" s="3">
        <v>3.68</v>
      </c>
      <c r="G2564" s="3">
        <v>25.61</v>
      </c>
      <c r="H2564" s="3">
        <v>2.16</v>
      </c>
      <c r="I2564" s="3">
        <v>0.63</v>
      </c>
    </row>
    <row r="2565" spans="1:9" ht="26.25" x14ac:dyDescent="0.25">
      <c r="A2565" s="4" t="s">
        <v>21</v>
      </c>
      <c r="B2565" s="1" t="s">
        <v>3</v>
      </c>
      <c r="C2565" s="14">
        <v>2020</v>
      </c>
      <c r="D2565" s="7" t="s">
        <v>40</v>
      </c>
      <c r="E2565" s="5">
        <v>32361.66</v>
      </c>
      <c r="F2565" s="5">
        <v>57.99</v>
      </c>
      <c r="G2565" s="5">
        <v>389.72</v>
      </c>
      <c r="H2565" s="5">
        <v>42.92</v>
      </c>
      <c r="I2565" s="5">
        <v>13.97</v>
      </c>
    </row>
    <row r="2566" spans="1:9" x14ac:dyDescent="0.25">
      <c r="A2566" s="2" t="s">
        <v>22</v>
      </c>
      <c r="B2566" s="1" t="s">
        <v>3</v>
      </c>
      <c r="C2566" s="14">
        <v>2020</v>
      </c>
      <c r="D2566" s="7" t="s">
        <v>40</v>
      </c>
      <c r="E2566" s="3">
        <v>14375.03</v>
      </c>
      <c r="F2566" s="3">
        <v>14.9</v>
      </c>
      <c r="G2566" s="3">
        <v>87.92</v>
      </c>
      <c r="H2566" s="3">
        <v>19.07</v>
      </c>
      <c r="I2566" s="3">
        <v>7.26</v>
      </c>
    </row>
    <row r="2567" spans="1:9" ht="26.25" x14ac:dyDescent="0.25">
      <c r="A2567" s="2" t="s">
        <v>8</v>
      </c>
      <c r="B2567" s="1" t="s">
        <v>4</v>
      </c>
      <c r="C2567" s="14">
        <v>2020</v>
      </c>
      <c r="D2567" s="7" t="s">
        <v>40</v>
      </c>
      <c r="E2567" s="3">
        <v>27093.67</v>
      </c>
      <c r="F2567" s="3">
        <v>61.1</v>
      </c>
      <c r="G2567" s="3">
        <v>598.69000000000005</v>
      </c>
      <c r="H2567" s="3">
        <v>76.37</v>
      </c>
      <c r="I2567" s="3">
        <v>54.33</v>
      </c>
    </row>
    <row r="2568" spans="1:9" x14ac:dyDescent="0.25">
      <c r="A2568" s="4" t="s">
        <v>9</v>
      </c>
      <c r="B2568" s="1" t="s">
        <v>4</v>
      </c>
      <c r="C2568" s="14">
        <v>2020</v>
      </c>
      <c r="D2568" s="7" t="s">
        <v>40</v>
      </c>
      <c r="E2568" s="5">
        <v>2797.74</v>
      </c>
      <c r="F2568" s="5">
        <v>6.32</v>
      </c>
      <c r="G2568" s="5">
        <v>60.36</v>
      </c>
      <c r="H2568" s="5">
        <v>7.63</v>
      </c>
      <c r="I2568" s="5">
        <v>5.33</v>
      </c>
    </row>
    <row r="2569" spans="1:9" x14ac:dyDescent="0.25">
      <c r="A2569" s="2" t="s">
        <v>10</v>
      </c>
      <c r="B2569" s="1" t="s">
        <v>4</v>
      </c>
      <c r="C2569" s="14">
        <v>2020</v>
      </c>
      <c r="D2569" s="7" t="s">
        <v>40</v>
      </c>
      <c r="E2569" s="3">
        <v>38585.58</v>
      </c>
      <c r="F2569" s="3">
        <v>87.38</v>
      </c>
      <c r="G2569" s="3">
        <v>864.78</v>
      </c>
      <c r="H2569" s="3">
        <v>110.02</v>
      </c>
      <c r="I2569" s="3">
        <v>78.959999999999994</v>
      </c>
    </row>
    <row r="2570" spans="1:9" ht="26.25" x14ac:dyDescent="0.25">
      <c r="A2570" s="4" t="s">
        <v>11</v>
      </c>
      <c r="B2570" s="1" t="s">
        <v>4</v>
      </c>
      <c r="C2570" s="14">
        <v>2020</v>
      </c>
      <c r="D2570" s="7" t="s">
        <v>40</v>
      </c>
      <c r="E2570" s="5">
        <v>16570.68</v>
      </c>
      <c r="F2570" s="5">
        <v>37.78</v>
      </c>
      <c r="G2570" s="5">
        <v>370.15</v>
      </c>
      <c r="H2570" s="5">
        <v>21.98</v>
      </c>
      <c r="I2570" s="5">
        <v>6.37</v>
      </c>
    </row>
    <row r="2571" spans="1:9" ht="26.25" x14ac:dyDescent="0.25">
      <c r="A2571" s="2" t="s">
        <v>12</v>
      </c>
      <c r="B2571" s="1" t="s">
        <v>4</v>
      </c>
      <c r="C2571" s="14">
        <v>2020</v>
      </c>
      <c r="D2571" s="7" t="s">
        <v>40</v>
      </c>
      <c r="E2571" s="3">
        <v>204.91</v>
      </c>
      <c r="F2571" s="3">
        <v>0.4</v>
      </c>
      <c r="G2571" s="3">
        <v>3.63</v>
      </c>
      <c r="H2571" s="3">
        <v>0.56000000000000005</v>
      </c>
      <c r="I2571" s="3">
        <v>0.36</v>
      </c>
    </row>
    <row r="2572" spans="1:9" ht="26.25" x14ac:dyDescent="0.25">
      <c r="A2572" s="4" t="s">
        <v>13</v>
      </c>
      <c r="B2572" s="1" t="s">
        <v>4</v>
      </c>
      <c r="C2572" s="14">
        <v>2020</v>
      </c>
      <c r="D2572" s="7" t="s">
        <v>40</v>
      </c>
      <c r="E2572" s="5">
        <v>15834.36</v>
      </c>
      <c r="F2572" s="5">
        <v>36.26</v>
      </c>
      <c r="G2572" s="5">
        <v>365.56</v>
      </c>
      <c r="H2572" s="5">
        <v>46.09</v>
      </c>
      <c r="I2572" s="5">
        <v>33.64</v>
      </c>
    </row>
    <row r="2573" spans="1:9" ht="26.25" x14ac:dyDescent="0.25">
      <c r="A2573" s="2" t="s">
        <v>14</v>
      </c>
      <c r="B2573" s="1" t="s">
        <v>4</v>
      </c>
      <c r="C2573" s="14">
        <v>2020</v>
      </c>
      <c r="D2573" s="7" t="s">
        <v>40</v>
      </c>
      <c r="E2573" s="3">
        <v>0</v>
      </c>
      <c r="F2573" s="3">
        <v>0</v>
      </c>
      <c r="G2573" s="3">
        <v>0</v>
      </c>
      <c r="H2573" s="3">
        <v>0</v>
      </c>
      <c r="I2573" s="3">
        <v>0</v>
      </c>
    </row>
    <row r="2574" spans="1:9" ht="26.25" x14ac:dyDescent="0.25">
      <c r="A2574" s="4" t="s">
        <v>15</v>
      </c>
      <c r="B2574" s="1" t="s">
        <v>4</v>
      </c>
      <c r="C2574" s="14">
        <v>2020</v>
      </c>
      <c r="D2574" s="7" t="s">
        <v>40</v>
      </c>
      <c r="E2574" s="5">
        <v>3957.72</v>
      </c>
      <c r="F2574" s="5">
        <v>8.1300000000000008</v>
      </c>
      <c r="G2574" s="5">
        <v>49.56</v>
      </c>
      <c r="H2574" s="5">
        <v>5.27</v>
      </c>
      <c r="I2574" s="5">
        <v>2.8</v>
      </c>
    </row>
    <row r="2575" spans="1:9" ht="39" x14ac:dyDescent="0.25">
      <c r="A2575" s="2" t="s">
        <v>16</v>
      </c>
      <c r="B2575" s="1" t="s">
        <v>4</v>
      </c>
      <c r="C2575" s="14">
        <v>2020</v>
      </c>
      <c r="D2575" s="7" t="s">
        <v>40</v>
      </c>
      <c r="E2575" s="3">
        <v>43133.39</v>
      </c>
      <c r="F2575" s="3">
        <v>83.09</v>
      </c>
      <c r="G2575" s="3">
        <v>547.08000000000004</v>
      </c>
      <c r="H2575" s="3">
        <v>57.25</v>
      </c>
      <c r="I2575" s="3">
        <v>18.079999999999998</v>
      </c>
    </row>
    <row r="2576" spans="1:9" ht="26.25" x14ac:dyDescent="0.25">
      <c r="A2576" s="4" t="s">
        <v>17</v>
      </c>
      <c r="B2576" s="1" t="s">
        <v>4</v>
      </c>
      <c r="C2576" s="14">
        <v>2020</v>
      </c>
      <c r="D2576" s="7" t="s">
        <v>40</v>
      </c>
      <c r="E2576" s="5">
        <v>20362.849999999999</v>
      </c>
      <c r="F2576" s="5">
        <v>34.76</v>
      </c>
      <c r="G2576" s="5">
        <v>212.74</v>
      </c>
      <c r="H2576" s="5">
        <v>27.06</v>
      </c>
      <c r="I2576" s="5">
        <v>8.98</v>
      </c>
    </row>
    <row r="2577" spans="1:9" ht="26.25" x14ac:dyDescent="0.25">
      <c r="A2577" s="2" t="s">
        <v>18</v>
      </c>
      <c r="B2577" s="1" t="s">
        <v>4</v>
      </c>
      <c r="C2577" s="14">
        <v>2020</v>
      </c>
      <c r="D2577" s="7" t="s">
        <v>40</v>
      </c>
      <c r="E2577" s="3">
        <v>0</v>
      </c>
      <c r="F2577" s="3">
        <v>0</v>
      </c>
      <c r="G2577" s="3">
        <v>0</v>
      </c>
      <c r="H2577" s="3">
        <v>0</v>
      </c>
      <c r="I2577" s="3">
        <v>0</v>
      </c>
    </row>
    <row r="2578" spans="1:9" ht="26.25" x14ac:dyDescent="0.25">
      <c r="A2578" s="4" t="s">
        <v>19</v>
      </c>
      <c r="B2578" s="1" t="s">
        <v>4</v>
      </c>
      <c r="C2578" s="14">
        <v>2020</v>
      </c>
      <c r="D2578" s="7" t="s">
        <v>40</v>
      </c>
      <c r="E2578" s="5">
        <v>127.44</v>
      </c>
      <c r="F2578" s="5">
        <v>0.3</v>
      </c>
      <c r="G2578" s="5">
        <v>3.02</v>
      </c>
      <c r="H2578" s="5">
        <v>0.38</v>
      </c>
      <c r="I2578" s="5">
        <v>0.28000000000000003</v>
      </c>
    </row>
    <row r="2579" spans="1:9" ht="26.25" x14ac:dyDescent="0.25">
      <c r="A2579" s="2" t="s">
        <v>20</v>
      </c>
      <c r="B2579" s="1" t="s">
        <v>4</v>
      </c>
      <c r="C2579" s="14">
        <v>2020</v>
      </c>
      <c r="D2579" s="7" t="s">
        <v>40</v>
      </c>
      <c r="E2579" s="3">
        <v>1544.63</v>
      </c>
      <c r="F2579" s="3">
        <v>3.47</v>
      </c>
      <c r="G2579" s="3">
        <v>34.75</v>
      </c>
      <c r="H2579" s="3">
        <v>4.4800000000000004</v>
      </c>
      <c r="I2579" s="3">
        <v>3.23</v>
      </c>
    </row>
    <row r="2580" spans="1:9" ht="26.25" x14ac:dyDescent="0.25">
      <c r="A2580" s="4" t="s">
        <v>21</v>
      </c>
      <c r="B2580" s="1" t="s">
        <v>4</v>
      </c>
      <c r="C2580" s="14">
        <v>2020</v>
      </c>
      <c r="D2580" s="7" t="s">
        <v>40</v>
      </c>
      <c r="E2580" s="5">
        <v>96221.07</v>
      </c>
      <c r="F2580" s="5">
        <v>168.77</v>
      </c>
      <c r="G2580" s="5">
        <v>1390.98</v>
      </c>
      <c r="H2580" s="5">
        <v>245.39</v>
      </c>
      <c r="I2580" s="5">
        <v>142.25</v>
      </c>
    </row>
    <row r="2581" spans="1:9" x14ac:dyDescent="0.25">
      <c r="A2581" s="2" t="s">
        <v>22</v>
      </c>
      <c r="B2581" s="1" t="s">
        <v>4</v>
      </c>
      <c r="C2581" s="14">
        <v>2020</v>
      </c>
      <c r="D2581" s="7" t="s">
        <v>40</v>
      </c>
      <c r="E2581" s="3">
        <v>22045.59</v>
      </c>
      <c r="F2581" s="3">
        <v>27.14</v>
      </c>
      <c r="G2581" s="3">
        <v>184.95</v>
      </c>
      <c r="H2581" s="3">
        <v>56.8</v>
      </c>
      <c r="I2581" s="3">
        <v>28.05</v>
      </c>
    </row>
    <row r="2582" spans="1:9" ht="26.25" x14ac:dyDescent="0.25">
      <c r="A2582" s="2" t="s">
        <v>8</v>
      </c>
      <c r="B2582" s="1" t="s">
        <v>5</v>
      </c>
      <c r="C2582" s="14">
        <v>2020</v>
      </c>
      <c r="D2582" s="7" t="s">
        <v>40</v>
      </c>
      <c r="E2582" s="3">
        <v>3646.7</v>
      </c>
      <c r="F2582" s="3">
        <v>8.18</v>
      </c>
      <c r="G2582" s="3">
        <v>79.5</v>
      </c>
      <c r="H2582" s="3">
        <v>10.15</v>
      </c>
      <c r="I2582" s="3">
        <v>7.15</v>
      </c>
    </row>
    <row r="2583" spans="1:9" x14ac:dyDescent="0.25">
      <c r="A2583" s="4" t="s">
        <v>9</v>
      </c>
      <c r="B2583" s="1" t="s">
        <v>5</v>
      </c>
      <c r="C2583" s="14">
        <v>2020</v>
      </c>
      <c r="D2583" s="7" t="s">
        <v>40</v>
      </c>
      <c r="E2583" s="5">
        <v>2876.75</v>
      </c>
      <c r="F2583" s="5">
        <v>6.52</v>
      </c>
      <c r="G2583" s="5">
        <v>63.39</v>
      </c>
      <c r="H2583" s="5">
        <v>8</v>
      </c>
      <c r="I2583" s="5">
        <v>5.66</v>
      </c>
    </row>
    <row r="2584" spans="1:9" x14ac:dyDescent="0.25">
      <c r="A2584" s="2" t="s">
        <v>10</v>
      </c>
      <c r="B2584" s="1" t="s">
        <v>5</v>
      </c>
      <c r="C2584" s="14">
        <v>2020</v>
      </c>
      <c r="D2584" s="7" t="s">
        <v>40</v>
      </c>
      <c r="E2584" s="3">
        <v>77019.240000000005</v>
      </c>
      <c r="F2584" s="3">
        <v>174.78</v>
      </c>
      <c r="G2584" s="3">
        <v>1750.88</v>
      </c>
      <c r="H2584" s="3">
        <v>222.34</v>
      </c>
      <c r="I2584" s="3">
        <v>160.84</v>
      </c>
    </row>
    <row r="2585" spans="1:9" ht="26.25" x14ac:dyDescent="0.25">
      <c r="A2585" s="4" t="s">
        <v>11</v>
      </c>
      <c r="B2585" s="1" t="s">
        <v>5</v>
      </c>
      <c r="C2585" s="14">
        <v>2020</v>
      </c>
      <c r="D2585" s="7" t="s">
        <v>40</v>
      </c>
      <c r="E2585" s="5">
        <v>2671.96</v>
      </c>
      <c r="F2585" s="5">
        <v>6.21</v>
      </c>
      <c r="G2585" s="5">
        <v>62.46</v>
      </c>
      <c r="H2585" s="5">
        <v>7.78</v>
      </c>
      <c r="I2585" s="5">
        <v>5.68</v>
      </c>
    </row>
    <row r="2586" spans="1:9" ht="26.25" x14ac:dyDescent="0.25">
      <c r="A2586" s="2" t="s">
        <v>12</v>
      </c>
      <c r="B2586" s="1" t="s">
        <v>5</v>
      </c>
      <c r="C2586" s="14">
        <v>2020</v>
      </c>
      <c r="D2586" s="7" t="s">
        <v>40</v>
      </c>
      <c r="E2586" s="3">
        <v>0</v>
      </c>
      <c r="F2586" s="3">
        <v>0</v>
      </c>
      <c r="G2586" s="3">
        <v>0</v>
      </c>
      <c r="H2586" s="3">
        <v>0</v>
      </c>
      <c r="I2586" s="3">
        <v>0</v>
      </c>
    </row>
    <row r="2587" spans="1:9" ht="26.25" x14ac:dyDescent="0.25">
      <c r="A2587" s="4" t="s">
        <v>13</v>
      </c>
      <c r="B2587" s="1" t="s">
        <v>5</v>
      </c>
      <c r="C2587" s="14">
        <v>2020</v>
      </c>
      <c r="D2587" s="7" t="s">
        <v>40</v>
      </c>
      <c r="E2587" s="5">
        <v>0</v>
      </c>
      <c r="F2587" s="5">
        <v>0</v>
      </c>
      <c r="G2587" s="5">
        <v>0</v>
      </c>
      <c r="H2587" s="5">
        <v>0</v>
      </c>
      <c r="I2587" s="5">
        <v>0</v>
      </c>
    </row>
    <row r="2588" spans="1:9" ht="26.25" x14ac:dyDescent="0.25">
      <c r="A2588" s="2" t="s">
        <v>14</v>
      </c>
      <c r="B2588" s="1" t="s">
        <v>5</v>
      </c>
      <c r="C2588" s="14">
        <v>2020</v>
      </c>
      <c r="D2588" s="7" t="s">
        <v>40</v>
      </c>
      <c r="E2588" s="3">
        <v>0</v>
      </c>
      <c r="F2588" s="3">
        <v>0</v>
      </c>
      <c r="G2588" s="3">
        <v>0</v>
      </c>
      <c r="H2588" s="3">
        <v>0</v>
      </c>
      <c r="I2588" s="3">
        <v>0</v>
      </c>
    </row>
    <row r="2589" spans="1:9" ht="26.25" x14ac:dyDescent="0.25">
      <c r="A2589" s="4" t="s">
        <v>15</v>
      </c>
      <c r="B2589" s="1" t="s">
        <v>5</v>
      </c>
      <c r="C2589" s="14">
        <v>2020</v>
      </c>
      <c r="D2589" s="7" t="s">
        <v>40</v>
      </c>
      <c r="E2589" s="5">
        <v>0</v>
      </c>
      <c r="F2589" s="5">
        <v>0</v>
      </c>
      <c r="G2589" s="5">
        <v>0</v>
      </c>
      <c r="H2589" s="5">
        <v>0</v>
      </c>
      <c r="I2589" s="5">
        <v>0</v>
      </c>
    </row>
    <row r="2590" spans="1:9" ht="39" x14ac:dyDescent="0.25">
      <c r="A2590" s="2" t="s">
        <v>16</v>
      </c>
      <c r="B2590" s="1" t="s">
        <v>5</v>
      </c>
      <c r="C2590" s="14">
        <v>2020</v>
      </c>
      <c r="D2590" s="7" t="s">
        <v>40</v>
      </c>
      <c r="E2590" s="3">
        <v>3030.2</v>
      </c>
      <c r="F2590" s="3">
        <v>6.02</v>
      </c>
      <c r="G2590" s="3">
        <v>53.66</v>
      </c>
      <c r="H2590" s="3">
        <v>4.0199999999999996</v>
      </c>
      <c r="I2590" s="3">
        <v>1.25</v>
      </c>
    </row>
    <row r="2591" spans="1:9" ht="26.25" x14ac:dyDescent="0.25">
      <c r="A2591" s="4" t="s">
        <v>17</v>
      </c>
      <c r="B2591" s="1" t="s">
        <v>5</v>
      </c>
      <c r="C2591" s="14">
        <v>2020</v>
      </c>
      <c r="D2591" s="7" t="s">
        <v>40</v>
      </c>
      <c r="E2591" s="5">
        <v>69036.34</v>
      </c>
      <c r="F2591" s="5">
        <v>125.4</v>
      </c>
      <c r="G2591" s="5">
        <v>799</v>
      </c>
      <c r="H2591" s="5">
        <v>91.83</v>
      </c>
      <c r="I2591" s="5">
        <v>29.77</v>
      </c>
    </row>
    <row r="2592" spans="1:9" ht="26.25" x14ac:dyDescent="0.25">
      <c r="A2592" s="2" t="s">
        <v>18</v>
      </c>
      <c r="B2592" s="1" t="s">
        <v>5</v>
      </c>
      <c r="C2592" s="14">
        <v>2020</v>
      </c>
      <c r="D2592" s="7" t="s">
        <v>40</v>
      </c>
      <c r="E2592" s="3">
        <v>0</v>
      </c>
      <c r="F2592" s="3">
        <v>0</v>
      </c>
      <c r="G2592" s="3">
        <v>0</v>
      </c>
      <c r="H2592" s="3">
        <v>0</v>
      </c>
      <c r="I2592" s="3">
        <v>0</v>
      </c>
    </row>
    <row r="2593" spans="1:9" ht="26.25" x14ac:dyDescent="0.25">
      <c r="A2593" s="4" t="s">
        <v>19</v>
      </c>
      <c r="B2593" s="1" t="s">
        <v>5</v>
      </c>
      <c r="C2593" s="14">
        <v>2020</v>
      </c>
      <c r="D2593" s="7" t="s">
        <v>40</v>
      </c>
      <c r="E2593" s="5">
        <v>15149</v>
      </c>
      <c r="F2593" s="5">
        <v>35.049999999999997</v>
      </c>
      <c r="G2593" s="5">
        <v>369.86</v>
      </c>
      <c r="H2593" s="5">
        <v>46.63</v>
      </c>
      <c r="I2593" s="5">
        <v>35.19</v>
      </c>
    </row>
    <row r="2594" spans="1:9" ht="26.25" x14ac:dyDescent="0.25">
      <c r="A2594" s="2" t="s">
        <v>20</v>
      </c>
      <c r="B2594" s="1" t="s">
        <v>5</v>
      </c>
      <c r="C2594" s="14">
        <v>2020</v>
      </c>
      <c r="D2594" s="7" t="s">
        <v>40</v>
      </c>
      <c r="E2594" s="3">
        <v>603.75</v>
      </c>
      <c r="F2594" s="3">
        <v>1.35</v>
      </c>
      <c r="G2594" s="3">
        <v>13.31</v>
      </c>
      <c r="H2594" s="3">
        <v>1.71</v>
      </c>
      <c r="I2594" s="3">
        <v>1.22</v>
      </c>
    </row>
    <row r="2595" spans="1:9" ht="26.25" x14ac:dyDescent="0.25">
      <c r="A2595" s="4" t="s">
        <v>21</v>
      </c>
      <c r="B2595" s="1" t="s">
        <v>5</v>
      </c>
      <c r="C2595" s="14">
        <v>2020</v>
      </c>
      <c r="D2595" s="7" t="s">
        <v>40</v>
      </c>
      <c r="E2595" s="5">
        <v>102.31</v>
      </c>
      <c r="F2595" s="5">
        <v>0.24</v>
      </c>
      <c r="G2595" s="5">
        <v>2.37</v>
      </c>
      <c r="H2595" s="5">
        <v>0.28999999999999998</v>
      </c>
      <c r="I2595" s="5">
        <v>0.21</v>
      </c>
    </row>
    <row r="2596" spans="1:9" x14ac:dyDescent="0.25">
      <c r="A2596" s="2" t="s">
        <v>22</v>
      </c>
      <c r="B2596" s="1" t="s">
        <v>5</v>
      </c>
      <c r="C2596" s="14">
        <v>2020</v>
      </c>
      <c r="D2596" s="7" t="s">
        <v>40</v>
      </c>
      <c r="E2596" s="3">
        <v>17835.96</v>
      </c>
      <c r="F2596" s="3">
        <v>31.21</v>
      </c>
      <c r="G2596" s="3">
        <v>243.14</v>
      </c>
      <c r="H2596" s="3">
        <v>42.89</v>
      </c>
      <c r="I2596" s="3">
        <v>23.43</v>
      </c>
    </row>
    <row r="2597" spans="1:9" ht="26.25" x14ac:dyDescent="0.25">
      <c r="A2597" s="2" t="s">
        <v>8</v>
      </c>
      <c r="B2597" s="1" t="s">
        <v>6</v>
      </c>
      <c r="C2597" s="14">
        <v>2020</v>
      </c>
      <c r="D2597" s="7" t="s">
        <v>40</v>
      </c>
      <c r="E2597" s="3">
        <v>0</v>
      </c>
      <c r="F2597" s="3">
        <v>0</v>
      </c>
      <c r="G2597" s="3">
        <v>0</v>
      </c>
      <c r="H2597" s="3">
        <v>0</v>
      </c>
      <c r="I2597" s="3">
        <v>0</v>
      </c>
    </row>
    <row r="2598" spans="1:9" x14ac:dyDescent="0.25">
      <c r="A2598" s="4" t="s">
        <v>9</v>
      </c>
      <c r="B2598" s="1" t="s">
        <v>6</v>
      </c>
      <c r="C2598" s="14">
        <v>2020</v>
      </c>
      <c r="D2598" s="7" t="s">
        <v>40</v>
      </c>
      <c r="E2598" s="5">
        <v>323.27</v>
      </c>
      <c r="F2598" s="5">
        <v>0.75</v>
      </c>
      <c r="G2598" s="5">
        <v>7.32</v>
      </c>
      <c r="H2598" s="5">
        <v>0.86</v>
      </c>
      <c r="I2598" s="5">
        <v>0.6</v>
      </c>
    </row>
    <row r="2599" spans="1:9" x14ac:dyDescent="0.25">
      <c r="A2599" s="2" t="s">
        <v>10</v>
      </c>
      <c r="B2599" s="1" t="s">
        <v>6</v>
      </c>
      <c r="C2599" s="14">
        <v>2020</v>
      </c>
      <c r="D2599" s="7" t="s">
        <v>40</v>
      </c>
      <c r="E2599" s="3">
        <v>58009.02</v>
      </c>
      <c r="F2599" s="3">
        <v>131.13999999999999</v>
      </c>
      <c r="G2599" s="3">
        <v>1328.34</v>
      </c>
      <c r="H2599" s="3">
        <v>166.94</v>
      </c>
      <c r="I2599" s="3">
        <v>120.13</v>
      </c>
    </row>
    <row r="2600" spans="1:9" ht="26.25" x14ac:dyDescent="0.25">
      <c r="A2600" s="4" t="s">
        <v>11</v>
      </c>
      <c r="B2600" s="1" t="s">
        <v>6</v>
      </c>
      <c r="C2600" s="14">
        <v>2020</v>
      </c>
      <c r="D2600" s="7" t="s">
        <v>40</v>
      </c>
      <c r="E2600" s="5">
        <v>1211.3399999999999</v>
      </c>
      <c r="F2600" s="5">
        <v>2.81</v>
      </c>
      <c r="G2600" s="5">
        <v>29.43</v>
      </c>
      <c r="H2600" s="5">
        <v>3.67</v>
      </c>
      <c r="I2600" s="5">
        <v>2.75</v>
      </c>
    </row>
    <row r="2601" spans="1:9" ht="26.25" x14ac:dyDescent="0.25">
      <c r="A2601" s="2" t="s">
        <v>12</v>
      </c>
      <c r="B2601" s="1" t="s">
        <v>6</v>
      </c>
      <c r="C2601" s="14">
        <v>2020</v>
      </c>
      <c r="D2601" s="7" t="s">
        <v>40</v>
      </c>
      <c r="E2601" s="3">
        <v>0</v>
      </c>
      <c r="F2601" s="3">
        <v>0</v>
      </c>
      <c r="G2601" s="3">
        <v>0</v>
      </c>
      <c r="H2601" s="3">
        <v>0</v>
      </c>
      <c r="I2601" s="3">
        <v>0</v>
      </c>
    </row>
    <row r="2602" spans="1:9" ht="26.25" x14ac:dyDescent="0.25">
      <c r="A2602" s="4" t="s">
        <v>13</v>
      </c>
      <c r="B2602" s="1" t="s">
        <v>6</v>
      </c>
      <c r="C2602" s="14">
        <v>2020</v>
      </c>
      <c r="D2602" s="7" t="s">
        <v>40</v>
      </c>
      <c r="E2602" s="5">
        <v>894.48</v>
      </c>
      <c r="F2602" s="5">
        <v>1.87</v>
      </c>
      <c r="G2602" s="5">
        <v>13.61</v>
      </c>
      <c r="H2602" s="5">
        <v>1.5</v>
      </c>
      <c r="I2602" s="5">
        <v>0.56999999999999995</v>
      </c>
    </row>
    <row r="2603" spans="1:9" ht="26.25" x14ac:dyDescent="0.25">
      <c r="A2603" s="2" t="s">
        <v>14</v>
      </c>
      <c r="B2603" s="1" t="s">
        <v>6</v>
      </c>
      <c r="C2603" s="14">
        <v>2020</v>
      </c>
      <c r="D2603" s="7" t="s">
        <v>40</v>
      </c>
      <c r="E2603" s="3">
        <v>0</v>
      </c>
      <c r="F2603" s="3">
        <v>0</v>
      </c>
      <c r="G2603" s="3">
        <v>0</v>
      </c>
      <c r="H2603" s="3">
        <v>0</v>
      </c>
      <c r="I2603" s="3">
        <v>0</v>
      </c>
    </row>
    <row r="2604" spans="1:9" ht="26.25" x14ac:dyDescent="0.25">
      <c r="A2604" s="4" t="s">
        <v>15</v>
      </c>
      <c r="B2604" s="1" t="s">
        <v>6</v>
      </c>
      <c r="C2604" s="14">
        <v>2020</v>
      </c>
      <c r="D2604" s="7" t="s">
        <v>40</v>
      </c>
      <c r="E2604" s="5">
        <v>0</v>
      </c>
      <c r="F2604" s="5">
        <v>0</v>
      </c>
      <c r="G2604" s="5">
        <v>0</v>
      </c>
      <c r="H2604" s="5">
        <v>0</v>
      </c>
      <c r="I2604" s="5">
        <v>0</v>
      </c>
    </row>
    <row r="2605" spans="1:9" ht="39" x14ac:dyDescent="0.25">
      <c r="A2605" s="2" t="s">
        <v>16</v>
      </c>
      <c r="B2605" s="1" t="s">
        <v>6</v>
      </c>
      <c r="C2605" s="14">
        <v>2020</v>
      </c>
      <c r="D2605" s="7" t="s">
        <v>40</v>
      </c>
      <c r="E2605" s="3">
        <v>22328.42</v>
      </c>
      <c r="F2605" s="3">
        <v>46.7</v>
      </c>
      <c r="G2605" s="3">
        <v>330.97</v>
      </c>
      <c r="H2605" s="3">
        <v>35.75</v>
      </c>
      <c r="I2605" s="3">
        <v>12.14</v>
      </c>
    </row>
    <row r="2606" spans="1:9" ht="26.25" x14ac:dyDescent="0.25">
      <c r="A2606" s="4" t="s">
        <v>17</v>
      </c>
      <c r="B2606" s="1" t="s">
        <v>6</v>
      </c>
      <c r="C2606" s="14">
        <v>2020</v>
      </c>
      <c r="D2606" s="7" t="s">
        <v>40</v>
      </c>
      <c r="E2606" s="5">
        <v>8665.74</v>
      </c>
      <c r="F2606" s="5">
        <v>16.489999999999998</v>
      </c>
      <c r="G2606" s="5">
        <v>118.87</v>
      </c>
      <c r="H2606" s="5">
        <v>15.95</v>
      </c>
      <c r="I2606" s="5">
        <v>6.33</v>
      </c>
    </row>
    <row r="2607" spans="1:9" ht="26.25" x14ac:dyDescent="0.25">
      <c r="A2607" s="2" t="s">
        <v>18</v>
      </c>
      <c r="B2607" s="1" t="s">
        <v>6</v>
      </c>
      <c r="C2607" s="14">
        <v>2020</v>
      </c>
      <c r="D2607" s="7" t="s">
        <v>40</v>
      </c>
      <c r="E2607" s="3">
        <v>0</v>
      </c>
      <c r="F2607" s="3">
        <v>0</v>
      </c>
      <c r="G2607" s="3">
        <v>0</v>
      </c>
      <c r="H2607" s="3">
        <v>0</v>
      </c>
      <c r="I2607" s="3">
        <v>0</v>
      </c>
    </row>
    <row r="2608" spans="1:9" ht="26.25" x14ac:dyDescent="0.25">
      <c r="A2608" s="4" t="s">
        <v>19</v>
      </c>
      <c r="B2608" s="1" t="s">
        <v>6</v>
      </c>
      <c r="C2608" s="14">
        <v>2020</v>
      </c>
      <c r="D2608" s="7" t="s">
        <v>40</v>
      </c>
      <c r="E2608" s="5">
        <v>98225.06</v>
      </c>
      <c r="F2608" s="5">
        <v>222.79</v>
      </c>
      <c r="G2608" s="5">
        <v>2193.75</v>
      </c>
      <c r="H2608" s="5">
        <v>269.14999999999998</v>
      </c>
      <c r="I2608" s="5">
        <v>188.37</v>
      </c>
    </row>
    <row r="2609" spans="1:9" ht="26.25" x14ac:dyDescent="0.25">
      <c r="A2609" s="2" t="s">
        <v>20</v>
      </c>
      <c r="B2609" s="1" t="s">
        <v>6</v>
      </c>
      <c r="C2609" s="14">
        <v>2020</v>
      </c>
      <c r="D2609" s="7" t="s">
        <v>40</v>
      </c>
      <c r="E2609" s="3">
        <v>0</v>
      </c>
      <c r="F2609" s="3">
        <v>0</v>
      </c>
      <c r="G2609" s="3">
        <v>0</v>
      </c>
      <c r="H2609" s="3">
        <v>0</v>
      </c>
      <c r="I2609" s="3">
        <v>0</v>
      </c>
    </row>
    <row r="2610" spans="1:9" ht="26.25" x14ac:dyDescent="0.25">
      <c r="A2610" s="4" t="s">
        <v>21</v>
      </c>
      <c r="B2610" s="1" t="s">
        <v>6</v>
      </c>
      <c r="C2610" s="14">
        <v>2020</v>
      </c>
      <c r="D2610" s="7" t="s">
        <v>40</v>
      </c>
      <c r="E2610" s="5">
        <v>0</v>
      </c>
      <c r="F2610" s="5">
        <v>0</v>
      </c>
      <c r="G2610" s="5">
        <v>0</v>
      </c>
      <c r="H2610" s="5">
        <v>0</v>
      </c>
      <c r="I2610" s="5">
        <v>0</v>
      </c>
    </row>
    <row r="2611" spans="1:9" x14ac:dyDescent="0.25">
      <c r="A2611" s="2" t="s">
        <v>22</v>
      </c>
      <c r="B2611" s="1" t="s">
        <v>6</v>
      </c>
      <c r="C2611" s="14">
        <v>2020</v>
      </c>
      <c r="D2611" s="7" t="s">
        <v>40</v>
      </c>
      <c r="E2611" s="3">
        <v>521.16</v>
      </c>
      <c r="F2611" s="3">
        <v>1.19</v>
      </c>
      <c r="G2611" s="3">
        <v>11.84</v>
      </c>
      <c r="H2611" s="3">
        <v>1.44</v>
      </c>
      <c r="I2611" s="3">
        <v>1.02</v>
      </c>
    </row>
    <row r="2612" spans="1:9" ht="26.25" x14ac:dyDescent="0.25">
      <c r="A2612" s="2" t="s">
        <v>8</v>
      </c>
      <c r="B2612" s="1" t="s">
        <v>7</v>
      </c>
      <c r="C2612" s="14">
        <v>2020</v>
      </c>
      <c r="D2612" s="7" t="s">
        <v>40</v>
      </c>
      <c r="E2612" s="3">
        <v>0</v>
      </c>
      <c r="F2612" s="3">
        <v>0</v>
      </c>
      <c r="G2612" s="3">
        <v>0</v>
      </c>
      <c r="H2612" s="3">
        <v>0</v>
      </c>
      <c r="I2612" s="3">
        <v>0</v>
      </c>
    </row>
    <row r="2613" spans="1:9" x14ac:dyDescent="0.25">
      <c r="A2613" s="4" t="s">
        <v>9</v>
      </c>
      <c r="B2613" s="1" t="s">
        <v>7</v>
      </c>
      <c r="C2613" s="14">
        <v>2020</v>
      </c>
      <c r="D2613" s="7" t="s">
        <v>40</v>
      </c>
      <c r="E2613" s="5">
        <v>246150.36</v>
      </c>
      <c r="F2613" s="5">
        <v>570.42999999999995</v>
      </c>
      <c r="G2613" s="5">
        <v>5930.19</v>
      </c>
      <c r="H2613" s="5">
        <v>735.27</v>
      </c>
      <c r="I2613" s="5">
        <v>546.58000000000004</v>
      </c>
    </row>
    <row r="2614" spans="1:9" x14ac:dyDescent="0.25">
      <c r="A2614" s="2" t="s">
        <v>10</v>
      </c>
      <c r="B2614" s="1" t="s">
        <v>7</v>
      </c>
      <c r="C2614" s="14">
        <v>2020</v>
      </c>
      <c r="D2614" s="7" t="s">
        <v>40</v>
      </c>
      <c r="E2614" s="3">
        <v>14893.51</v>
      </c>
      <c r="F2614" s="3">
        <v>33.39</v>
      </c>
      <c r="G2614" s="3">
        <v>331.61</v>
      </c>
      <c r="H2614" s="3">
        <v>41.59</v>
      </c>
      <c r="I2614" s="3">
        <v>29.27</v>
      </c>
    </row>
    <row r="2615" spans="1:9" ht="26.25" x14ac:dyDescent="0.25">
      <c r="A2615" s="4" t="s">
        <v>11</v>
      </c>
      <c r="B2615" s="1" t="s">
        <v>7</v>
      </c>
      <c r="C2615" s="14">
        <v>2020</v>
      </c>
      <c r="D2615" s="7" t="s">
        <v>40</v>
      </c>
      <c r="E2615" s="5">
        <v>0</v>
      </c>
      <c r="F2615" s="5">
        <v>0</v>
      </c>
      <c r="G2615" s="5">
        <v>0</v>
      </c>
      <c r="H2615" s="5">
        <v>0</v>
      </c>
      <c r="I2615" s="5">
        <v>0</v>
      </c>
    </row>
    <row r="2616" spans="1:9" ht="26.25" x14ac:dyDescent="0.25">
      <c r="A2616" s="2" t="s">
        <v>12</v>
      </c>
      <c r="B2616" s="1" t="s">
        <v>7</v>
      </c>
      <c r="C2616" s="14">
        <v>2020</v>
      </c>
      <c r="D2616" s="7" t="s">
        <v>40</v>
      </c>
      <c r="E2616" s="3">
        <v>0</v>
      </c>
      <c r="F2616" s="3">
        <v>0</v>
      </c>
      <c r="G2616" s="3">
        <v>0</v>
      </c>
      <c r="H2616" s="3">
        <v>0</v>
      </c>
      <c r="I2616" s="3">
        <v>0</v>
      </c>
    </row>
    <row r="2617" spans="1:9" ht="26.25" x14ac:dyDescent="0.25">
      <c r="A2617" s="4" t="s">
        <v>13</v>
      </c>
      <c r="B2617" s="1" t="s">
        <v>7</v>
      </c>
      <c r="C2617" s="14">
        <v>2020</v>
      </c>
      <c r="D2617" s="7" t="s">
        <v>40</v>
      </c>
      <c r="E2617" s="5">
        <v>0</v>
      </c>
      <c r="F2617" s="5">
        <v>0</v>
      </c>
      <c r="G2617" s="5">
        <v>0</v>
      </c>
      <c r="H2617" s="5">
        <v>0</v>
      </c>
      <c r="I2617" s="5">
        <v>0</v>
      </c>
    </row>
    <row r="2618" spans="1:9" ht="26.25" x14ac:dyDescent="0.25">
      <c r="A2618" s="2" t="s">
        <v>14</v>
      </c>
      <c r="B2618" s="1" t="s">
        <v>7</v>
      </c>
      <c r="C2618" s="14">
        <v>2020</v>
      </c>
      <c r="D2618" s="7" t="s">
        <v>40</v>
      </c>
      <c r="E2618" s="3">
        <v>0</v>
      </c>
      <c r="F2618" s="3">
        <v>0</v>
      </c>
      <c r="G2618" s="3">
        <v>0</v>
      </c>
      <c r="H2618" s="3">
        <v>0</v>
      </c>
      <c r="I2618" s="3">
        <v>0</v>
      </c>
    </row>
    <row r="2619" spans="1:9" ht="26.25" x14ac:dyDescent="0.25">
      <c r="A2619" s="4" t="s">
        <v>15</v>
      </c>
      <c r="B2619" s="1" t="s">
        <v>7</v>
      </c>
      <c r="C2619" s="14">
        <v>2020</v>
      </c>
      <c r="D2619" s="7" t="s">
        <v>40</v>
      </c>
      <c r="E2619" s="5">
        <v>0</v>
      </c>
      <c r="F2619" s="5">
        <v>0</v>
      </c>
      <c r="G2619" s="5">
        <v>0</v>
      </c>
      <c r="H2619" s="5">
        <v>0</v>
      </c>
      <c r="I2619" s="5">
        <v>0</v>
      </c>
    </row>
    <row r="2620" spans="1:9" ht="39" x14ac:dyDescent="0.25">
      <c r="A2620" s="2" t="s">
        <v>16</v>
      </c>
      <c r="B2620" s="1" t="s">
        <v>7</v>
      </c>
      <c r="C2620" s="14">
        <v>2020</v>
      </c>
      <c r="D2620" s="7" t="s">
        <v>40</v>
      </c>
      <c r="E2620" s="3">
        <v>0</v>
      </c>
      <c r="F2620" s="3">
        <v>0</v>
      </c>
      <c r="G2620" s="3">
        <v>0</v>
      </c>
      <c r="H2620" s="3">
        <v>0</v>
      </c>
      <c r="I2620" s="3">
        <v>0</v>
      </c>
    </row>
    <row r="2621" spans="1:9" ht="26.25" x14ac:dyDescent="0.25">
      <c r="A2621" s="4" t="s">
        <v>17</v>
      </c>
      <c r="B2621" s="1" t="s">
        <v>7</v>
      </c>
      <c r="C2621" s="14">
        <v>2020</v>
      </c>
      <c r="D2621" s="7" t="s">
        <v>40</v>
      </c>
      <c r="E2621" s="5">
        <v>0</v>
      </c>
      <c r="F2621" s="5">
        <v>0</v>
      </c>
      <c r="G2621" s="5">
        <v>0</v>
      </c>
      <c r="H2621" s="5">
        <v>0</v>
      </c>
      <c r="I2621" s="5">
        <v>0</v>
      </c>
    </row>
    <row r="2622" spans="1:9" ht="26.25" x14ac:dyDescent="0.25">
      <c r="A2622" s="2" t="s">
        <v>18</v>
      </c>
      <c r="B2622" s="1" t="s">
        <v>7</v>
      </c>
      <c r="C2622" s="14">
        <v>2020</v>
      </c>
      <c r="D2622" s="7" t="s">
        <v>40</v>
      </c>
      <c r="E2622" s="3">
        <v>0</v>
      </c>
      <c r="F2622" s="3">
        <v>0</v>
      </c>
      <c r="G2622" s="3">
        <v>0</v>
      </c>
      <c r="H2622" s="3">
        <v>0</v>
      </c>
      <c r="I2622" s="3">
        <v>0</v>
      </c>
    </row>
    <row r="2623" spans="1:9" ht="26.25" x14ac:dyDescent="0.25">
      <c r="A2623" s="4" t="s">
        <v>19</v>
      </c>
      <c r="B2623" s="1" t="s">
        <v>7</v>
      </c>
      <c r="C2623" s="14">
        <v>2020</v>
      </c>
      <c r="D2623" s="7" t="s">
        <v>40</v>
      </c>
      <c r="E2623" s="5">
        <v>0</v>
      </c>
      <c r="F2623" s="5">
        <v>0</v>
      </c>
      <c r="G2623" s="5">
        <v>0</v>
      </c>
      <c r="H2623" s="5">
        <v>0</v>
      </c>
      <c r="I2623" s="5">
        <v>0</v>
      </c>
    </row>
    <row r="2624" spans="1:9" ht="26.25" x14ac:dyDescent="0.25">
      <c r="A2624" s="2" t="s">
        <v>20</v>
      </c>
      <c r="B2624" s="1" t="s">
        <v>7</v>
      </c>
      <c r="C2624" s="14">
        <v>2020</v>
      </c>
      <c r="D2624" s="7" t="s">
        <v>40</v>
      </c>
      <c r="E2624" s="3">
        <v>0</v>
      </c>
      <c r="F2624" s="3">
        <v>0</v>
      </c>
      <c r="G2624" s="3">
        <v>0</v>
      </c>
      <c r="H2624" s="3">
        <v>0</v>
      </c>
      <c r="I2624" s="3">
        <v>0</v>
      </c>
    </row>
    <row r="2625" spans="1:9" ht="26.25" x14ac:dyDescent="0.25">
      <c r="A2625" s="4" t="s">
        <v>21</v>
      </c>
      <c r="B2625" s="1" t="s">
        <v>7</v>
      </c>
      <c r="C2625" s="14">
        <v>2020</v>
      </c>
      <c r="D2625" s="7" t="s">
        <v>40</v>
      </c>
      <c r="E2625" s="5">
        <v>0</v>
      </c>
      <c r="F2625" s="5">
        <v>0</v>
      </c>
      <c r="G2625" s="5">
        <v>0</v>
      </c>
      <c r="H2625" s="5">
        <v>0</v>
      </c>
      <c r="I2625" s="5">
        <v>0</v>
      </c>
    </row>
    <row r="2626" spans="1:9" x14ac:dyDescent="0.25">
      <c r="A2626" s="2" t="s">
        <v>22</v>
      </c>
      <c r="B2626" s="1" t="s">
        <v>7</v>
      </c>
      <c r="C2626" s="14">
        <v>2020</v>
      </c>
      <c r="D2626" s="7" t="s">
        <v>40</v>
      </c>
      <c r="E2626" s="3">
        <v>0</v>
      </c>
      <c r="F2626" s="3">
        <v>0</v>
      </c>
      <c r="G2626" s="3">
        <v>0</v>
      </c>
      <c r="H2626" s="3">
        <v>0</v>
      </c>
      <c r="I2626" s="3">
        <v>0</v>
      </c>
    </row>
    <row r="2627" spans="1:9" ht="26.25" x14ac:dyDescent="0.25">
      <c r="A2627" s="2" t="s">
        <v>8</v>
      </c>
      <c r="B2627" s="1" t="s">
        <v>1</v>
      </c>
      <c r="C2627" s="14">
        <v>2020</v>
      </c>
      <c r="D2627" s="7" t="s">
        <v>27</v>
      </c>
      <c r="E2627" s="3">
        <v>1294.32</v>
      </c>
      <c r="F2627" s="3">
        <v>3.01</v>
      </c>
      <c r="G2627" s="3">
        <v>17.91</v>
      </c>
      <c r="H2627" s="3">
        <v>0.73</v>
      </c>
      <c r="I2627" s="3">
        <v>0.49</v>
      </c>
    </row>
    <row r="2628" spans="1:9" x14ac:dyDescent="0.25">
      <c r="A2628" s="4" t="s">
        <v>9</v>
      </c>
      <c r="B2628" s="1" t="s">
        <v>1</v>
      </c>
      <c r="C2628" s="14">
        <v>2020</v>
      </c>
      <c r="D2628" s="7" t="s">
        <v>27</v>
      </c>
      <c r="E2628" s="5">
        <v>0</v>
      </c>
      <c r="F2628" s="5">
        <v>0</v>
      </c>
      <c r="G2628" s="5">
        <v>0</v>
      </c>
      <c r="H2628" s="5">
        <v>0</v>
      </c>
      <c r="I2628" s="5">
        <v>0</v>
      </c>
    </row>
    <row r="2629" spans="1:9" x14ac:dyDescent="0.25">
      <c r="A2629" s="2" t="s">
        <v>10</v>
      </c>
      <c r="B2629" s="1" t="s">
        <v>1</v>
      </c>
      <c r="C2629" s="14">
        <v>2020</v>
      </c>
      <c r="D2629" s="7" t="s">
        <v>27</v>
      </c>
      <c r="E2629" s="3">
        <v>668.48</v>
      </c>
      <c r="F2629" s="3">
        <v>1.56</v>
      </c>
      <c r="G2629" s="3">
        <v>9.26</v>
      </c>
      <c r="H2629" s="3">
        <v>0.38</v>
      </c>
      <c r="I2629" s="3">
        <v>0.25</v>
      </c>
    </row>
    <row r="2630" spans="1:9" ht="26.25" x14ac:dyDescent="0.25">
      <c r="A2630" s="4" t="s">
        <v>11</v>
      </c>
      <c r="B2630" s="1" t="s">
        <v>1</v>
      </c>
      <c r="C2630" s="14">
        <v>2020</v>
      </c>
      <c r="D2630" s="7" t="s">
        <v>27</v>
      </c>
      <c r="E2630" s="5">
        <v>8246.8799999999992</v>
      </c>
      <c r="F2630" s="5">
        <v>19.21</v>
      </c>
      <c r="G2630" s="5">
        <v>114.23</v>
      </c>
      <c r="H2630" s="5">
        <v>4.67</v>
      </c>
      <c r="I2630" s="5">
        <v>3.12</v>
      </c>
    </row>
    <row r="2631" spans="1:9" ht="26.25" x14ac:dyDescent="0.25">
      <c r="A2631" s="2" t="s">
        <v>12</v>
      </c>
      <c r="B2631" s="1" t="s">
        <v>1</v>
      </c>
      <c r="C2631" s="14">
        <v>2020</v>
      </c>
      <c r="D2631" s="7" t="s">
        <v>27</v>
      </c>
      <c r="E2631" s="3">
        <v>0</v>
      </c>
      <c r="F2631" s="3">
        <v>0</v>
      </c>
      <c r="G2631" s="3">
        <v>0</v>
      </c>
      <c r="H2631" s="3">
        <v>0</v>
      </c>
      <c r="I2631" s="3">
        <v>0</v>
      </c>
    </row>
    <row r="2632" spans="1:9" ht="26.25" x14ac:dyDescent="0.25">
      <c r="A2632" s="4" t="s">
        <v>13</v>
      </c>
      <c r="B2632" s="1" t="s">
        <v>1</v>
      </c>
      <c r="C2632" s="14">
        <v>2020</v>
      </c>
      <c r="D2632" s="7" t="s">
        <v>27</v>
      </c>
      <c r="E2632" s="5">
        <v>273.95999999999998</v>
      </c>
      <c r="F2632" s="5">
        <v>0.63</v>
      </c>
      <c r="G2632" s="5">
        <v>3.76</v>
      </c>
      <c r="H2632" s="5">
        <v>0.15</v>
      </c>
      <c r="I2632" s="5">
        <v>0.1</v>
      </c>
    </row>
    <row r="2633" spans="1:9" ht="26.25" x14ac:dyDescent="0.25">
      <c r="A2633" s="2" t="s">
        <v>14</v>
      </c>
      <c r="B2633" s="1" t="s">
        <v>1</v>
      </c>
      <c r="C2633" s="14">
        <v>2020</v>
      </c>
      <c r="D2633" s="7" t="s">
        <v>27</v>
      </c>
      <c r="E2633" s="3">
        <v>0</v>
      </c>
      <c r="F2633" s="3">
        <v>0</v>
      </c>
      <c r="G2633" s="3">
        <v>0</v>
      </c>
      <c r="H2633" s="3">
        <v>0</v>
      </c>
      <c r="I2633" s="3">
        <v>0</v>
      </c>
    </row>
    <row r="2634" spans="1:9" ht="26.25" x14ac:dyDescent="0.25">
      <c r="A2634" s="4" t="s">
        <v>15</v>
      </c>
      <c r="B2634" s="1" t="s">
        <v>1</v>
      </c>
      <c r="C2634" s="14">
        <v>2020</v>
      </c>
      <c r="D2634" s="7" t="s">
        <v>27</v>
      </c>
      <c r="E2634" s="5">
        <v>2725.15</v>
      </c>
      <c r="F2634" s="5">
        <v>6.32</v>
      </c>
      <c r="G2634" s="5">
        <v>37.6</v>
      </c>
      <c r="H2634" s="5">
        <v>1.54</v>
      </c>
      <c r="I2634" s="5">
        <v>1.03</v>
      </c>
    </row>
    <row r="2635" spans="1:9" ht="39" x14ac:dyDescent="0.25">
      <c r="A2635" s="2" t="s">
        <v>16</v>
      </c>
      <c r="B2635" s="1" t="s">
        <v>1</v>
      </c>
      <c r="C2635" s="14">
        <v>2020</v>
      </c>
      <c r="D2635" s="7" t="s">
        <v>27</v>
      </c>
      <c r="E2635" s="3">
        <v>7626.04</v>
      </c>
      <c r="F2635" s="3">
        <v>17.739999999999998</v>
      </c>
      <c r="G2635" s="3">
        <v>105.5</v>
      </c>
      <c r="H2635" s="3">
        <v>4.32</v>
      </c>
      <c r="I2635" s="3">
        <v>2.88</v>
      </c>
    </row>
    <row r="2636" spans="1:9" ht="26.25" x14ac:dyDescent="0.25">
      <c r="A2636" s="4" t="s">
        <v>17</v>
      </c>
      <c r="B2636" s="1" t="s">
        <v>1</v>
      </c>
      <c r="C2636" s="14">
        <v>2020</v>
      </c>
      <c r="D2636" s="7" t="s">
        <v>27</v>
      </c>
      <c r="E2636" s="5">
        <v>70045.119999999995</v>
      </c>
      <c r="F2636" s="5">
        <v>162.81</v>
      </c>
      <c r="G2636" s="5">
        <v>968.06</v>
      </c>
      <c r="H2636" s="5">
        <v>39.6</v>
      </c>
      <c r="I2636" s="5">
        <v>26.4</v>
      </c>
    </row>
    <row r="2637" spans="1:9" ht="26.25" x14ac:dyDescent="0.25">
      <c r="A2637" s="2" t="s">
        <v>18</v>
      </c>
      <c r="B2637" s="1" t="s">
        <v>1</v>
      </c>
      <c r="C2637" s="14">
        <v>2020</v>
      </c>
      <c r="D2637" s="7" t="s">
        <v>27</v>
      </c>
      <c r="E2637" s="3">
        <v>72238.55</v>
      </c>
      <c r="F2637" s="3">
        <v>167.85</v>
      </c>
      <c r="G2637" s="3">
        <v>998.03</v>
      </c>
      <c r="H2637" s="3">
        <v>40.83</v>
      </c>
      <c r="I2637" s="3">
        <v>27.22</v>
      </c>
    </row>
    <row r="2638" spans="1:9" ht="26.25" x14ac:dyDescent="0.25">
      <c r="A2638" s="4" t="s">
        <v>19</v>
      </c>
      <c r="B2638" s="1" t="s">
        <v>1</v>
      </c>
      <c r="C2638" s="14">
        <v>2020</v>
      </c>
      <c r="D2638" s="7" t="s">
        <v>27</v>
      </c>
      <c r="E2638" s="5">
        <v>0</v>
      </c>
      <c r="F2638" s="5">
        <v>0</v>
      </c>
      <c r="G2638" s="5">
        <v>0</v>
      </c>
      <c r="H2638" s="5">
        <v>0</v>
      </c>
      <c r="I2638" s="5">
        <v>0</v>
      </c>
    </row>
    <row r="2639" spans="1:9" ht="26.25" x14ac:dyDescent="0.25">
      <c r="A2639" s="2" t="s">
        <v>20</v>
      </c>
      <c r="B2639" s="1" t="s">
        <v>1</v>
      </c>
      <c r="C2639" s="14">
        <v>2020</v>
      </c>
      <c r="D2639" s="7" t="s">
        <v>27</v>
      </c>
      <c r="E2639" s="3">
        <v>5336.17</v>
      </c>
      <c r="F2639" s="3">
        <v>12.37</v>
      </c>
      <c r="G2639" s="3">
        <v>73.56</v>
      </c>
      <c r="H2639" s="3">
        <v>3.01</v>
      </c>
      <c r="I2639" s="3">
        <v>2.0099999999999998</v>
      </c>
    </row>
    <row r="2640" spans="1:9" ht="26.25" x14ac:dyDescent="0.25">
      <c r="A2640" s="4" t="s">
        <v>21</v>
      </c>
      <c r="B2640" s="1" t="s">
        <v>1</v>
      </c>
      <c r="C2640" s="14">
        <v>2020</v>
      </c>
      <c r="D2640" s="7" t="s">
        <v>27</v>
      </c>
      <c r="E2640" s="5">
        <v>83233.19</v>
      </c>
      <c r="F2640" s="5">
        <v>193.99</v>
      </c>
      <c r="G2640" s="5">
        <v>1153.47</v>
      </c>
      <c r="H2640" s="5">
        <v>47.19</v>
      </c>
      <c r="I2640" s="5">
        <v>31.46</v>
      </c>
    </row>
    <row r="2641" spans="1:9" x14ac:dyDescent="0.25">
      <c r="A2641" s="2" t="s">
        <v>22</v>
      </c>
      <c r="B2641" s="1" t="s">
        <v>1</v>
      </c>
      <c r="C2641" s="14">
        <v>2020</v>
      </c>
      <c r="D2641" s="7" t="s">
        <v>27</v>
      </c>
      <c r="E2641" s="3">
        <v>162.63</v>
      </c>
      <c r="F2641" s="3">
        <v>0.38</v>
      </c>
      <c r="G2641" s="3">
        <v>2.2400000000000002</v>
      </c>
      <c r="H2641" s="3">
        <v>0.09</v>
      </c>
      <c r="I2641" s="3">
        <v>0.06</v>
      </c>
    </row>
    <row r="2642" spans="1:9" ht="26.25" x14ac:dyDescent="0.25">
      <c r="A2642" s="2" t="s">
        <v>8</v>
      </c>
      <c r="B2642" s="1" t="s">
        <v>2</v>
      </c>
      <c r="C2642" s="14">
        <v>2020</v>
      </c>
      <c r="D2642" s="7" t="s">
        <v>27</v>
      </c>
      <c r="E2642" s="3">
        <v>66040.97</v>
      </c>
      <c r="F2642" s="3">
        <v>154.44</v>
      </c>
      <c r="G2642" s="3">
        <v>933</v>
      </c>
      <c r="H2642" s="3">
        <v>41.78</v>
      </c>
      <c r="I2642" s="3">
        <v>25.04</v>
      </c>
    </row>
    <row r="2643" spans="1:9" x14ac:dyDescent="0.25">
      <c r="A2643" s="4" t="s">
        <v>9</v>
      </c>
      <c r="B2643" s="1" t="s">
        <v>2</v>
      </c>
      <c r="C2643" s="14">
        <v>2020</v>
      </c>
      <c r="D2643" s="7" t="s">
        <v>27</v>
      </c>
      <c r="E2643" s="5">
        <v>18635.46</v>
      </c>
      <c r="F2643" s="5">
        <v>43.58</v>
      </c>
      <c r="G2643" s="5">
        <v>263.20999999999998</v>
      </c>
      <c r="H2643" s="5">
        <v>11.8</v>
      </c>
      <c r="I2643" s="5">
        <v>7.07</v>
      </c>
    </row>
    <row r="2644" spans="1:9" x14ac:dyDescent="0.25">
      <c r="A2644" s="2" t="s">
        <v>10</v>
      </c>
      <c r="B2644" s="1" t="s">
        <v>2</v>
      </c>
      <c r="C2644" s="14">
        <v>2020</v>
      </c>
      <c r="D2644" s="7" t="s">
        <v>27</v>
      </c>
      <c r="E2644" s="3">
        <v>9003.6299999999992</v>
      </c>
      <c r="F2644" s="3">
        <v>21.04</v>
      </c>
      <c r="G2644" s="3">
        <v>127.38</v>
      </c>
      <c r="H2644" s="3">
        <v>5.69</v>
      </c>
      <c r="I2644" s="3">
        <v>3.41</v>
      </c>
    </row>
    <row r="2645" spans="1:9" ht="26.25" x14ac:dyDescent="0.25">
      <c r="A2645" s="4" t="s">
        <v>11</v>
      </c>
      <c r="B2645" s="1" t="s">
        <v>2</v>
      </c>
      <c r="C2645" s="14">
        <v>2020</v>
      </c>
      <c r="D2645" s="7" t="s">
        <v>27</v>
      </c>
      <c r="E2645" s="5">
        <v>263614</v>
      </c>
      <c r="F2645" s="5">
        <v>615.97</v>
      </c>
      <c r="G2645" s="5">
        <v>3732.31</v>
      </c>
      <c r="H2645" s="5">
        <v>166.91</v>
      </c>
      <c r="I2645" s="5">
        <v>99.89</v>
      </c>
    </row>
    <row r="2646" spans="1:9" ht="26.25" x14ac:dyDescent="0.25">
      <c r="A2646" s="2" t="s">
        <v>12</v>
      </c>
      <c r="B2646" s="1" t="s">
        <v>2</v>
      </c>
      <c r="C2646" s="14">
        <v>2020</v>
      </c>
      <c r="D2646" s="7" t="s">
        <v>27</v>
      </c>
      <c r="E2646" s="3">
        <v>942.71</v>
      </c>
      <c r="F2646" s="3">
        <v>2.2000000000000002</v>
      </c>
      <c r="G2646" s="3">
        <v>13.33</v>
      </c>
      <c r="H2646" s="3">
        <v>0.6</v>
      </c>
      <c r="I2646" s="3">
        <v>0.36</v>
      </c>
    </row>
    <row r="2647" spans="1:9" ht="26.25" x14ac:dyDescent="0.25">
      <c r="A2647" s="4" t="s">
        <v>13</v>
      </c>
      <c r="B2647" s="1" t="s">
        <v>2</v>
      </c>
      <c r="C2647" s="14">
        <v>2020</v>
      </c>
      <c r="D2647" s="7" t="s">
        <v>27</v>
      </c>
      <c r="E2647" s="5">
        <v>4897.62</v>
      </c>
      <c r="F2647" s="5">
        <v>11.45</v>
      </c>
      <c r="G2647" s="5">
        <v>69.319999999999993</v>
      </c>
      <c r="H2647" s="5">
        <v>3.1</v>
      </c>
      <c r="I2647" s="5">
        <v>1.86</v>
      </c>
    </row>
    <row r="2648" spans="1:9" ht="26.25" x14ac:dyDescent="0.25">
      <c r="A2648" s="2" t="s">
        <v>14</v>
      </c>
      <c r="B2648" s="1" t="s">
        <v>2</v>
      </c>
      <c r="C2648" s="14">
        <v>2020</v>
      </c>
      <c r="D2648" s="7" t="s">
        <v>27</v>
      </c>
      <c r="E2648" s="3">
        <v>25728.32</v>
      </c>
      <c r="F2648" s="3">
        <v>60.13</v>
      </c>
      <c r="G2648" s="3">
        <v>364.03</v>
      </c>
      <c r="H2648" s="3">
        <v>16.43</v>
      </c>
      <c r="I2648" s="3">
        <v>9.75</v>
      </c>
    </row>
    <row r="2649" spans="1:9" ht="26.25" x14ac:dyDescent="0.25">
      <c r="A2649" s="4" t="s">
        <v>15</v>
      </c>
      <c r="B2649" s="1" t="s">
        <v>2</v>
      </c>
      <c r="C2649" s="14">
        <v>2020</v>
      </c>
      <c r="D2649" s="7" t="s">
        <v>27</v>
      </c>
      <c r="E2649" s="5">
        <v>322500.15000000002</v>
      </c>
      <c r="F2649" s="5">
        <v>749.75</v>
      </c>
      <c r="G2649" s="5">
        <v>4522.47</v>
      </c>
      <c r="H2649" s="5">
        <v>182.37</v>
      </c>
      <c r="I2649" s="5">
        <v>121.58</v>
      </c>
    </row>
    <row r="2650" spans="1:9" ht="39" x14ac:dyDescent="0.25">
      <c r="A2650" s="2" t="s">
        <v>16</v>
      </c>
      <c r="B2650" s="1" t="s">
        <v>2</v>
      </c>
      <c r="C2650" s="14">
        <v>2020</v>
      </c>
      <c r="D2650" s="7" t="s">
        <v>27</v>
      </c>
      <c r="E2650" s="3">
        <v>39247.449999999997</v>
      </c>
      <c r="F2650" s="3">
        <v>91.22</v>
      </c>
      <c r="G2650" s="3">
        <v>550.04</v>
      </c>
      <c r="H2650" s="3">
        <v>22.19</v>
      </c>
      <c r="I2650" s="3">
        <v>14.79</v>
      </c>
    </row>
    <row r="2651" spans="1:9" ht="26.25" x14ac:dyDescent="0.25">
      <c r="A2651" s="4" t="s">
        <v>17</v>
      </c>
      <c r="B2651" s="1" t="s">
        <v>2</v>
      </c>
      <c r="C2651" s="14">
        <v>2020</v>
      </c>
      <c r="D2651" s="7" t="s">
        <v>27</v>
      </c>
      <c r="E2651" s="5">
        <v>90334.51</v>
      </c>
      <c r="F2651" s="5">
        <v>209.42</v>
      </c>
      <c r="G2651" s="5">
        <v>1256.2</v>
      </c>
      <c r="H2651" s="5">
        <v>50.94</v>
      </c>
      <c r="I2651" s="5">
        <v>33.96</v>
      </c>
    </row>
    <row r="2652" spans="1:9" ht="26.25" x14ac:dyDescent="0.25">
      <c r="A2652" s="2" t="s">
        <v>18</v>
      </c>
      <c r="B2652" s="1" t="s">
        <v>2</v>
      </c>
      <c r="C2652" s="14">
        <v>2020</v>
      </c>
      <c r="D2652" s="7" t="s">
        <v>27</v>
      </c>
      <c r="E2652" s="3">
        <v>195060.51</v>
      </c>
      <c r="F2652" s="3">
        <v>452.32</v>
      </c>
      <c r="G2652" s="3">
        <v>2714.53</v>
      </c>
      <c r="H2652" s="3">
        <v>110.02</v>
      </c>
      <c r="I2652" s="3">
        <v>73.349999999999994</v>
      </c>
    </row>
    <row r="2653" spans="1:9" ht="26.25" x14ac:dyDescent="0.25">
      <c r="A2653" s="4" t="s">
        <v>19</v>
      </c>
      <c r="B2653" s="1" t="s">
        <v>2</v>
      </c>
      <c r="C2653" s="14">
        <v>2020</v>
      </c>
      <c r="D2653" s="7" t="s">
        <v>27</v>
      </c>
      <c r="E2653" s="5">
        <v>0</v>
      </c>
      <c r="F2653" s="5">
        <v>0</v>
      </c>
      <c r="G2653" s="5">
        <v>0</v>
      </c>
      <c r="H2653" s="5">
        <v>0</v>
      </c>
      <c r="I2653" s="5">
        <v>0</v>
      </c>
    </row>
    <row r="2654" spans="1:9" ht="26.25" x14ac:dyDescent="0.25">
      <c r="A2654" s="2" t="s">
        <v>20</v>
      </c>
      <c r="B2654" s="1" t="s">
        <v>2</v>
      </c>
      <c r="C2654" s="14">
        <v>2020</v>
      </c>
      <c r="D2654" s="7" t="s">
        <v>27</v>
      </c>
      <c r="E2654" s="3">
        <v>12088.81</v>
      </c>
      <c r="F2654" s="3">
        <v>28.3</v>
      </c>
      <c r="G2654" s="3">
        <v>170.34</v>
      </c>
      <c r="H2654" s="3">
        <v>7.66</v>
      </c>
      <c r="I2654" s="3">
        <v>4.59</v>
      </c>
    </row>
    <row r="2655" spans="1:9" ht="26.25" x14ac:dyDescent="0.25">
      <c r="A2655" s="4" t="s">
        <v>21</v>
      </c>
      <c r="B2655" s="1" t="s">
        <v>2</v>
      </c>
      <c r="C2655" s="14">
        <v>2020</v>
      </c>
      <c r="D2655" s="7" t="s">
        <v>27</v>
      </c>
      <c r="E2655" s="5">
        <v>118194.19</v>
      </c>
      <c r="F2655" s="5">
        <v>274.64</v>
      </c>
      <c r="G2655" s="5">
        <v>1654.9</v>
      </c>
      <c r="H2655" s="5">
        <v>66.8</v>
      </c>
      <c r="I2655" s="5">
        <v>44.54</v>
      </c>
    </row>
    <row r="2656" spans="1:9" x14ac:dyDescent="0.25">
      <c r="A2656" s="2" t="s">
        <v>22</v>
      </c>
      <c r="B2656" s="1" t="s">
        <v>2</v>
      </c>
      <c r="C2656" s="14">
        <v>2020</v>
      </c>
      <c r="D2656" s="7" t="s">
        <v>27</v>
      </c>
      <c r="E2656" s="3">
        <v>2777.52</v>
      </c>
      <c r="F2656" s="3">
        <v>6.44</v>
      </c>
      <c r="G2656" s="3">
        <v>38.630000000000003</v>
      </c>
      <c r="H2656" s="3">
        <v>1.57</v>
      </c>
      <c r="I2656" s="3">
        <v>1.04</v>
      </c>
    </row>
    <row r="2657" spans="1:9" ht="26.25" x14ac:dyDescent="0.25">
      <c r="A2657" s="2" t="s">
        <v>8</v>
      </c>
      <c r="B2657" s="1" t="s">
        <v>3</v>
      </c>
      <c r="C2657" s="14">
        <v>2020</v>
      </c>
      <c r="D2657" s="7" t="s">
        <v>27</v>
      </c>
      <c r="E2657" s="3">
        <v>74624.09</v>
      </c>
      <c r="F2657" s="3">
        <v>163.63</v>
      </c>
      <c r="G2657" s="3">
        <v>1115.8499999999999</v>
      </c>
      <c r="H2657" s="3">
        <v>47.17</v>
      </c>
      <c r="I2657" s="3">
        <v>29.34</v>
      </c>
    </row>
    <row r="2658" spans="1:9" x14ac:dyDescent="0.25">
      <c r="A2658" s="4" t="s">
        <v>9</v>
      </c>
      <c r="B2658" s="1" t="s">
        <v>3</v>
      </c>
      <c r="C2658" s="14">
        <v>2020</v>
      </c>
      <c r="D2658" s="7" t="s">
        <v>27</v>
      </c>
      <c r="E2658" s="5">
        <v>16669.689999999999</v>
      </c>
      <c r="F2658" s="5">
        <v>34.78</v>
      </c>
      <c r="G2658" s="5">
        <v>228.9</v>
      </c>
      <c r="H2658" s="5">
        <v>10.54</v>
      </c>
      <c r="I2658" s="5">
        <v>6.73</v>
      </c>
    </row>
    <row r="2659" spans="1:9" x14ac:dyDescent="0.25">
      <c r="A2659" s="2" t="s">
        <v>10</v>
      </c>
      <c r="B2659" s="1" t="s">
        <v>3</v>
      </c>
      <c r="C2659" s="14">
        <v>2020</v>
      </c>
      <c r="D2659" s="7" t="s">
        <v>27</v>
      </c>
      <c r="E2659" s="3">
        <v>16953.52</v>
      </c>
      <c r="F2659" s="3">
        <v>38.1</v>
      </c>
      <c r="G2659" s="3">
        <v>251.35</v>
      </c>
      <c r="H2659" s="3">
        <v>10.72</v>
      </c>
      <c r="I2659" s="3">
        <v>6.59</v>
      </c>
    </row>
    <row r="2660" spans="1:9" ht="26.25" x14ac:dyDescent="0.25">
      <c r="A2660" s="4" t="s">
        <v>11</v>
      </c>
      <c r="B2660" s="1" t="s">
        <v>3</v>
      </c>
      <c r="C2660" s="14">
        <v>2020</v>
      </c>
      <c r="D2660" s="7" t="s">
        <v>27</v>
      </c>
      <c r="E2660" s="5">
        <v>71642.649999999994</v>
      </c>
      <c r="F2660" s="5">
        <v>160.69999999999999</v>
      </c>
      <c r="G2660" s="5">
        <v>1113.4100000000001</v>
      </c>
      <c r="H2660" s="5">
        <v>45.28</v>
      </c>
      <c r="I2660" s="5">
        <v>27.8</v>
      </c>
    </row>
    <row r="2661" spans="1:9" ht="26.25" x14ac:dyDescent="0.25">
      <c r="A2661" s="2" t="s">
        <v>12</v>
      </c>
      <c r="B2661" s="1" t="s">
        <v>3</v>
      </c>
      <c r="C2661" s="14">
        <v>2020</v>
      </c>
      <c r="D2661" s="7" t="s">
        <v>27</v>
      </c>
      <c r="E2661" s="3">
        <v>77402.649999999994</v>
      </c>
      <c r="F2661" s="3">
        <v>161.84</v>
      </c>
      <c r="G2661" s="3">
        <v>1110.49</v>
      </c>
      <c r="H2661" s="3">
        <v>48.93</v>
      </c>
      <c r="I2661" s="3">
        <v>31.17</v>
      </c>
    </row>
    <row r="2662" spans="1:9" ht="26.25" x14ac:dyDescent="0.25">
      <c r="A2662" s="4" t="s">
        <v>13</v>
      </c>
      <c r="B2662" s="1" t="s">
        <v>3</v>
      </c>
      <c r="C2662" s="14">
        <v>2020</v>
      </c>
      <c r="D2662" s="7" t="s">
        <v>27</v>
      </c>
      <c r="E2662" s="5">
        <v>34429.82</v>
      </c>
      <c r="F2662" s="5">
        <v>77.11</v>
      </c>
      <c r="G2662" s="5">
        <v>534.89</v>
      </c>
      <c r="H2662" s="5">
        <v>21.78</v>
      </c>
      <c r="I2662" s="5">
        <v>13.37</v>
      </c>
    </row>
    <row r="2663" spans="1:9" ht="26.25" x14ac:dyDescent="0.25">
      <c r="A2663" s="2" t="s">
        <v>14</v>
      </c>
      <c r="B2663" s="1" t="s">
        <v>3</v>
      </c>
      <c r="C2663" s="14">
        <v>2020</v>
      </c>
      <c r="D2663" s="7" t="s">
        <v>27</v>
      </c>
      <c r="E2663" s="3">
        <v>4220.41</v>
      </c>
      <c r="F2663" s="3">
        <v>9.75</v>
      </c>
      <c r="G2663" s="3">
        <v>68.290000000000006</v>
      </c>
      <c r="H2663" s="3">
        <v>2.67</v>
      </c>
      <c r="I2663" s="3">
        <v>1.61</v>
      </c>
    </row>
    <row r="2664" spans="1:9" ht="26.25" x14ac:dyDescent="0.25">
      <c r="A2664" s="4" t="s">
        <v>15</v>
      </c>
      <c r="B2664" s="1" t="s">
        <v>3</v>
      </c>
      <c r="C2664" s="14">
        <v>2020</v>
      </c>
      <c r="D2664" s="7" t="s">
        <v>27</v>
      </c>
      <c r="E2664" s="5">
        <v>342546.56</v>
      </c>
      <c r="F2664" s="5">
        <v>675.83</v>
      </c>
      <c r="G2664" s="5">
        <v>4316.04</v>
      </c>
      <c r="H2664" s="5">
        <v>193.48</v>
      </c>
      <c r="I2664" s="5">
        <v>140.58000000000001</v>
      </c>
    </row>
    <row r="2665" spans="1:9" ht="39" x14ac:dyDescent="0.25">
      <c r="A2665" s="2" t="s">
        <v>16</v>
      </c>
      <c r="B2665" s="1" t="s">
        <v>3</v>
      </c>
      <c r="C2665" s="14">
        <v>2020</v>
      </c>
      <c r="D2665" s="7" t="s">
        <v>27</v>
      </c>
      <c r="E2665" s="3">
        <v>98427.28</v>
      </c>
      <c r="F2665" s="3">
        <v>164.47</v>
      </c>
      <c r="G2665" s="3">
        <v>1063.21</v>
      </c>
      <c r="H2665" s="3">
        <v>55.72</v>
      </c>
      <c r="I2665" s="3">
        <v>43.41</v>
      </c>
    </row>
    <row r="2666" spans="1:9" ht="26.25" x14ac:dyDescent="0.25">
      <c r="A2666" s="4" t="s">
        <v>17</v>
      </c>
      <c r="B2666" s="1" t="s">
        <v>3</v>
      </c>
      <c r="C2666" s="14">
        <v>2020</v>
      </c>
      <c r="D2666" s="7" t="s">
        <v>27</v>
      </c>
      <c r="E2666" s="5">
        <v>82632.23</v>
      </c>
      <c r="F2666" s="5">
        <v>149.63999999999999</v>
      </c>
      <c r="G2666" s="5">
        <v>924.18</v>
      </c>
      <c r="H2666" s="5">
        <v>46.64</v>
      </c>
      <c r="I2666" s="5">
        <v>35.18</v>
      </c>
    </row>
    <row r="2667" spans="1:9" ht="26.25" x14ac:dyDescent="0.25">
      <c r="A2667" s="2" t="s">
        <v>18</v>
      </c>
      <c r="B2667" s="1" t="s">
        <v>3</v>
      </c>
      <c r="C2667" s="14">
        <v>2020</v>
      </c>
      <c r="D2667" s="7" t="s">
        <v>27</v>
      </c>
      <c r="E2667" s="3">
        <v>1721.9</v>
      </c>
      <c r="F2667" s="3">
        <v>4.01</v>
      </c>
      <c r="G2667" s="3">
        <v>27.64</v>
      </c>
      <c r="H2667" s="3">
        <v>0.98</v>
      </c>
      <c r="I2667" s="3">
        <v>0.65</v>
      </c>
    </row>
    <row r="2668" spans="1:9" ht="26.25" x14ac:dyDescent="0.25">
      <c r="A2668" s="4" t="s">
        <v>19</v>
      </c>
      <c r="B2668" s="1" t="s">
        <v>3</v>
      </c>
      <c r="C2668" s="14">
        <v>2020</v>
      </c>
      <c r="D2668" s="7" t="s">
        <v>27</v>
      </c>
      <c r="E2668" s="5">
        <v>0</v>
      </c>
      <c r="F2668" s="5">
        <v>0</v>
      </c>
      <c r="G2668" s="5">
        <v>0</v>
      </c>
      <c r="H2668" s="5">
        <v>0</v>
      </c>
      <c r="I2668" s="5">
        <v>0</v>
      </c>
    </row>
    <row r="2669" spans="1:9" ht="26.25" x14ac:dyDescent="0.25">
      <c r="A2669" s="2" t="s">
        <v>20</v>
      </c>
      <c r="B2669" s="1" t="s">
        <v>3</v>
      </c>
      <c r="C2669" s="14">
        <v>2020</v>
      </c>
      <c r="D2669" s="7" t="s">
        <v>27</v>
      </c>
      <c r="E2669" s="3">
        <v>3977.28</v>
      </c>
      <c r="F2669" s="3">
        <v>7.23</v>
      </c>
      <c r="G2669" s="3">
        <v>47.76</v>
      </c>
      <c r="H2669" s="3">
        <v>2.5099999999999998</v>
      </c>
      <c r="I2669" s="3">
        <v>1.71</v>
      </c>
    </row>
    <row r="2670" spans="1:9" ht="26.25" x14ac:dyDescent="0.25">
      <c r="A2670" s="4" t="s">
        <v>21</v>
      </c>
      <c r="B2670" s="1" t="s">
        <v>3</v>
      </c>
      <c r="C2670" s="14">
        <v>2020</v>
      </c>
      <c r="D2670" s="7" t="s">
        <v>27</v>
      </c>
      <c r="E2670" s="5">
        <v>256153.88</v>
      </c>
      <c r="F2670" s="5">
        <v>464.34</v>
      </c>
      <c r="G2670" s="5">
        <v>3166.98</v>
      </c>
      <c r="H2670" s="5">
        <v>161.71</v>
      </c>
      <c r="I2670" s="5">
        <v>110.02</v>
      </c>
    </row>
    <row r="2671" spans="1:9" x14ac:dyDescent="0.25">
      <c r="A2671" s="2" t="s">
        <v>22</v>
      </c>
      <c r="B2671" s="1" t="s">
        <v>3</v>
      </c>
      <c r="C2671" s="14">
        <v>2020</v>
      </c>
      <c r="D2671" s="7" t="s">
        <v>27</v>
      </c>
      <c r="E2671" s="3">
        <v>451.61</v>
      </c>
      <c r="F2671" s="3">
        <v>0.98</v>
      </c>
      <c r="G2671" s="3">
        <v>6.88</v>
      </c>
      <c r="H2671" s="3">
        <v>0.28999999999999998</v>
      </c>
      <c r="I2671" s="3">
        <v>0.18</v>
      </c>
    </row>
    <row r="2672" spans="1:9" ht="26.25" x14ac:dyDescent="0.25">
      <c r="A2672" s="2" t="s">
        <v>8</v>
      </c>
      <c r="B2672" s="1" t="s">
        <v>4</v>
      </c>
      <c r="C2672" s="14">
        <v>2020</v>
      </c>
      <c r="D2672" s="7" t="s">
        <v>27</v>
      </c>
      <c r="E2672" s="3">
        <v>101922.6</v>
      </c>
      <c r="F2672" s="3">
        <v>220.98</v>
      </c>
      <c r="G2672" s="3">
        <v>2011.03</v>
      </c>
      <c r="H2672" s="3">
        <v>64.08</v>
      </c>
      <c r="I2672" s="3">
        <v>175.98</v>
      </c>
    </row>
    <row r="2673" spans="1:9" x14ac:dyDescent="0.25">
      <c r="A2673" s="4" t="s">
        <v>9</v>
      </c>
      <c r="B2673" s="1" t="s">
        <v>4</v>
      </c>
      <c r="C2673" s="14">
        <v>2020</v>
      </c>
      <c r="D2673" s="7" t="s">
        <v>27</v>
      </c>
      <c r="E2673" s="5">
        <v>47829.94</v>
      </c>
      <c r="F2673" s="5">
        <v>101.41</v>
      </c>
      <c r="G2673" s="5">
        <v>862.76</v>
      </c>
      <c r="H2673" s="5">
        <v>30.08</v>
      </c>
      <c r="I2673" s="5">
        <v>71.88</v>
      </c>
    </row>
    <row r="2674" spans="1:9" x14ac:dyDescent="0.25">
      <c r="A2674" s="2" t="s">
        <v>10</v>
      </c>
      <c r="B2674" s="1" t="s">
        <v>4</v>
      </c>
      <c r="C2674" s="14">
        <v>2020</v>
      </c>
      <c r="D2674" s="7" t="s">
        <v>27</v>
      </c>
      <c r="E2674" s="3">
        <v>84471.13</v>
      </c>
      <c r="F2674" s="3">
        <v>190.36</v>
      </c>
      <c r="G2674" s="3">
        <v>1833.64</v>
      </c>
      <c r="H2674" s="3">
        <v>53</v>
      </c>
      <c r="I2674" s="3">
        <v>163.68</v>
      </c>
    </row>
    <row r="2675" spans="1:9" ht="26.25" x14ac:dyDescent="0.25">
      <c r="A2675" s="4" t="s">
        <v>11</v>
      </c>
      <c r="B2675" s="1" t="s">
        <v>4</v>
      </c>
      <c r="C2675" s="14">
        <v>2020</v>
      </c>
      <c r="D2675" s="7" t="s">
        <v>27</v>
      </c>
      <c r="E2675" s="5">
        <v>26230.37</v>
      </c>
      <c r="F2675" s="5">
        <v>59.63</v>
      </c>
      <c r="G2675" s="5">
        <v>582.04999999999995</v>
      </c>
      <c r="H2675" s="5">
        <v>16.579999999999998</v>
      </c>
      <c r="I2675" s="5">
        <v>10.1</v>
      </c>
    </row>
    <row r="2676" spans="1:9" ht="26.25" x14ac:dyDescent="0.25">
      <c r="A2676" s="2" t="s">
        <v>12</v>
      </c>
      <c r="B2676" s="1" t="s">
        <v>4</v>
      </c>
      <c r="C2676" s="14">
        <v>2020</v>
      </c>
      <c r="D2676" s="7" t="s">
        <v>27</v>
      </c>
      <c r="E2676" s="3">
        <v>24927.17</v>
      </c>
      <c r="F2676" s="3">
        <v>53.28</v>
      </c>
      <c r="G2676" s="3">
        <v>517.19000000000005</v>
      </c>
      <c r="H2676" s="3">
        <v>15.62</v>
      </c>
      <c r="I2676" s="3">
        <v>48.9</v>
      </c>
    </row>
    <row r="2677" spans="1:9" ht="26.25" x14ac:dyDescent="0.25">
      <c r="A2677" s="4" t="s">
        <v>13</v>
      </c>
      <c r="B2677" s="1" t="s">
        <v>4</v>
      </c>
      <c r="C2677" s="14">
        <v>2020</v>
      </c>
      <c r="D2677" s="7" t="s">
        <v>27</v>
      </c>
      <c r="E2677" s="5">
        <v>61381.87</v>
      </c>
      <c r="F2677" s="5">
        <v>138.24</v>
      </c>
      <c r="G2677" s="5">
        <v>1324.7</v>
      </c>
      <c r="H2677" s="5">
        <v>38.54</v>
      </c>
      <c r="I2677" s="5">
        <v>117.69</v>
      </c>
    </row>
    <row r="2678" spans="1:9" ht="26.25" x14ac:dyDescent="0.25">
      <c r="A2678" s="2" t="s">
        <v>14</v>
      </c>
      <c r="B2678" s="1" t="s">
        <v>4</v>
      </c>
      <c r="C2678" s="14">
        <v>2020</v>
      </c>
      <c r="D2678" s="7" t="s">
        <v>27</v>
      </c>
      <c r="E2678" s="3">
        <v>2923.07</v>
      </c>
      <c r="F2678" s="3">
        <v>6.77</v>
      </c>
      <c r="G2678" s="3">
        <v>68.05</v>
      </c>
      <c r="H2678" s="3">
        <v>1.83</v>
      </c>
      <c r="I2678" s="3">
        <v>6.18</v>
      </c>
    </row>
    <row r="2679" spans="1:9" ht="26.25" x14ac:dyDescent="0.25">
      <c r="A2679" s="4" t="s">
        <v>15</v>
      </c>
      <c r="B2679" s="1" t="s">
        <v>4</v>
      </c>
      <c r="C2679" s="14">
        <v>2020</v>
      </c>
      <c r="D2679" s="7" t="s">
        <v>27</v>
      </c>
      <c r="E2679" s="5">
        <v>1826.87</v>
      </c>
      <c r="F2679" s="5">
        <v>4</v>
      </c>
      <c r="G2679" s="5">
        <v>25.47</v>
      </c>
      <c r="H2679" s="5">
        <v>1.1599999999999999</v>
      </c>
      <c r="I2679" s="5">
        <v>2</v>
      </c>
    </row>
    <row r="2680" spans="1:9" ht="39" x14ac:dyDescent="0.25">
      <c r="A2680" s="2" t="s">
        <v>16</v>
      </c>
      <c r="B2680" s="1" t="s">
        <v>4</v>
      </c>
      <c r="C2680" s="14">
        <v>2020</v>
      </c>
      <c r="D2680" s="7" t="s">
        <v>27</v>
      </c>
      <c r="E2680" s="3">
        <v>137473.5</v>
      </c>
      <c r="F2680" s="3">
        <v>258.11</v>
      </c>
      <c r="G2680" s="3">
        <v>1666.99</v>
      </c>
      <c r="H2680" s="3">
        <v>86.95</v>
      </c>
      <c r="I2680" s="3">
        <v>58.31</v>
      </c>
    </row>
    <row r="2681" spans="1:9" ht="26.25" x14ac:dyDescent="0.25">
      <c r="A2681" s="4" t="s">
        <v>17</v>
      </c>
      <c r="B2681" s="1" t="s">
        <v>4</v>
      </c>
      <c r="C2681" s="14">
        <v>2020</v>
      </c>
      <c r="D2681" s="7" t="s">
        <v>27</v>
      </c>
      <c r="E2681" s="5">
        <v>55403.54</v>
      </c>
      <c r="F2681" s="5">
        <v>94.6</v>
      </c>
      <c r="G2681" s="5">
        <v>572.99</v>
      </c>
      <c r="H2681" s="5">
        <v>35.07</v>
      </c>
      <c r="I2681" s="5">
        <v>24.45</v>
      </c>
    </row>
    <row r="2682" spans="1:9" ht="26.25" x14ac:dyDescent="0.25">
      <c r="A2682" s="2" t="s">
        <v>18</v>
      </c>
      <c r="B2682" s="1" t="s">
        <v>4</v>
      </c>
      <c r="C2682" s="14">
        <v>2020</v>
      </c>
      <c r="D2682" s="7" t="s">
        <v>27</v>
      </c>
      <c r="E2682" s="3">
        <v>0</v>
      </c>
      <c r="F2682" s="3">
        <v>0</v>
      </c>
      <c r="G2682" s="3">
        <v>0</v>
      </c>
      <c r="H2682" s="3">
        <v>0</v>
      </c>
      <c r="I2682" s="3">
        <v>0</v>
      </c>
    </row>
    <row r="2683" spans="1:9" ht="26.25" x14ac:dyDescent="0.25">
      <c r="A2683" s="4" t="s">
        <v>19</v>
      </c>
      <c r="B2683" s="1" t="s">
        <v>4</v>
      </c>
      <c r="C2683" s="14">
        <v>2020</v>
      </c>
      <c r="D2683" s="7" t="s">
        <v>27</v>
      </c>
      <c r="E2683" s="5">
        <v>6870.87</v>
      </c>
      <c r="F2683" s="5">
        <v>14.01</v>
      </c>
      <c r="G2683" s="5">
        <v>130.56</v>
      </c>
      <c r="H2683" s="5">
        <v>4.3099999999999996</v>
      </c>
      <c r="I2683" s="5">
        <v>12.46</v>
      </c>
    </row>
    <row r="2684" spans="1:9" ht="26.25" x14ac:dyDescent="0.25">
      <c r="A2684" s="2" t="s">
        <v>20</v>
      </c>
      <c r="B2684" s="1" t="s">
        <v>4</v>
      </c>
      <c r="C2684" s="14">
        <v>2020</v>
      </c>
      <c r="D2684" s="7" t="s">
        <v>27</v>
      </c>
      <c r="E2684" s="3">
        <v>4928.6499999999996</v>
      </c>
      <c r="F2684" s="3">
        <v>10.81</v>
      </c>
      <c r="G2684" s="3">
        <v>99.54</v>
      </c>
      <c r="H2684" s="3">
        <v>3.1</v>
      </c>
      <c r="I2684" s="3">
        <v>8.7200000000000006</v>
      </c>
    </row>
    <row r="2685" spans="1:9" ht="26.25" x14ac:dyDescent="0.25">
      <c r="A2685" s="4" t="s">
        <v>21</v>
      </c>
      <c r="B2685" s="1" t="s">
        <v>4</v>
      </c>
      <c r="C2685" s="14">
        <v>2020</v>
      </c>
      <c r="D2685" s="7" t="s">
        <v>27</v>
      </c>
      <c r="E2685" s="5">
        <v>59367.82</v>
      </c>
      <c r="F2685" s="5">
        <v>88.43</v>
      </c>
      <c r="G2685" s="5">
        <v>644.54</v>
      </c>
      <c r="H2685" s="5">
        <v>37.57</v>
      </c>
      <c r="I2685" s="5">
        <v>75.89</v>
      </c>
    </row>
    <row r="2686" spans="1:9" x14ac:dyDescent="0.25">
      <c r="A2686" s="2" t="s">
        <v>22</v>
      </c>
      <c r="B2686" s="1" t="s">
        <v>4</v>
      </c>
      <c r="C2686" s="14">
        <v>2020</v>
      </c>
      <c r="D2686" s="7" t="s">
        <v>27</v>
      </c>
      <c r="E2686" s="3">
        <v>9879.82</v>
      </c>
      <c r="F2686" s="3">
        <v>13.33</v>
      </c>
      <c r="G2686" s="3">
        <v>99.16</v>
      </c>
      <c r="H2686" s="3">
        <v>6.26</v>
      </c>
      <c r="I2686" s="3">
        <v>13.52</v>
      </c>
    </row>
    <row r="2687" spans="1:9" ht="26.25" x14ac:dyDescent="0.25">
      <c r="A2687" s="2" t="s">
        <v>8</v>
      </c>
      <c r="B2687" s="1" t="s">
        <v>5</v>
      </c>
      <c r="C2687" s="14">
        <v>2020</v>
      </c>
      <c r="D2687" s="7" t="s">
        <v>27</v>
      </c>
      <c r="E2687" s="3">
        <v>27635.26</v>
      </c>
      <c r="F2687" s="3">
        <v>59.56</v>
      </c>
      <c r="G2687" s="3">
        <v>543.54</v>
      </c>
      <c r="H2687" s="3">
        <v>17.36</v>
      </c>
      <c r="I2687" s="3">
        <v>47.54</v>
      </c>
    </row>
    <row r="2688" spans="1:9" x14ac:dyDescent="0.25">
      <c r="A2688" s="4" t="s">
        <v>9</v>
      </c>
      <c r="B2688" s="1" t="s">
        <v>5</v>
      </c>
      <c r="C2688" s="14">
        <v>2020</v>
      </c>
      <c r="D2688" s="7" t="s">
        <v>27</v>
      </c>
      <c r="E2688" s="5">
        <v>32940.42</v>
      </c>
      <c r="F2688" s="5">
        <v>71.22</v>
      </c>
      <c r="G2688" s="5">
        <v>630.33000000000004</v>
      </c>
      <c r="H2688" s="5">
        <v>20.7</v>
      </c>
      <c r="I2688" s="5">
        <v>53.02</v>
      </c>
    </row>
    <row r="2689" spans="1:9" x14ac:dyDescent="0.25">
      <c r="A2689" s="2" t="s">
        <v>10</v>
      </c>
      <c r="B2689" s="1" t="s">
        <v>5</v>
      </c>
      <c r="C2689" s="14">
        <v>2020</v>
      </c>
      <c r="D2689" s="7" t="s">
        <v>27</v>
      </c>
      <c r="E2689" s="3">
        <v>69376.97</v>
      </c>
      <c r="F2689" s="3">
        <v>158.13</v>
      </c>
      <c r="G2689" s="3">
        <v>1595.62</v>
      </c>
      <c r="H2689" s="3">
        <v>43.54</v>
      </c>
      <c r="I2689" s="3">
        <v>147.09</v>
      </c>
    </row>
    <row r="2690" spans="1:9" ht="26.25" x14ac:dyDescent="0.25">
      <c r="A2690" s="4" t="s">
        <v>11</v>
      </c>
      <c r="B2690" s="1" t="s">
        <v>5</v>
      </c>
      <c r="C2690" s="14">
        <v>2020</v>
      </c>
      <c r="D2690" s="7" t="s">
        <v>27</v>
      </c>
      <c r="E2690" s="5">
        <v>4970.2</v>
      </c>
      <c r="F2690" s="5">
        <v>11.21</v>
      </c>
      <c r="G2690" s="5">
        <v>104.84</v>
      </c>
      <c r="H2690" s="5">
        <v>3.14</v>
      </c>
      <c r="I2690" s="5">
        <v>9.0500000000000007</v>
      </c>
    </row>
    <row r="2691" spans="1:9" ht="26.25" x14ac:dyDescent="0.25">
      <c r="A2691" s="2" t="s">
        <v>12</v>
      </c>
      <c r="B2691" s="1" t="s">
        <v>5</v>
      </c>
      <c r="C2691" s="14">
        <v>2020</v>
      </c>
      <c r="D2691" s="7" t="s">
        <v>27</v>
      </c>
      <c r="E2691" s="3">
        <v>6209.68</v>
      </c>
      <c r="F2691" s="3">
        <v>14.38</v>
      </c>
      <c r="G2691" s="3">
        <v>148.84</v>
      </c>
      <c r="H2691" s="3">
        <v>3.89</v>
      </c>
      <c r="I2691" s="3">
        <v>13.89</v>
      </c>
    </row>
    <row r="2692" spans="1:9" ht="26.25" x14ac:dyDescent="0.25">
      <c r="A2692" s="4" t="s">
        <v>13</v>
      </c>
      <c r="B2692" s="1" t="s">
        <v>5</v>
      </c>
      <c r="C2692" s="14">
        <v>2020</v>
      </c>
      <c r="D2692" s="7" t="s">
        <v>27</v>
      </c>
      <c r="E2692" s="5">
        <v>19846.009999999998</v>
      </c>
      <c r="F2692" s="5">
        <v>43.02</v>
      </c>
      <c r="G2692" s="5">
        <v>373.02</v>
      </c>
      <c r="H2692" s="5">
        <v>12.48</v>
      </c>
      <c r="I2692" s="5">
        <v>30.49</v>
      </c>
    </row>
    <row r="2693" spans="1:9" ht="26.25" x14ac:dyDescent="0.25">
      <c r="A2693" s="2" t="s">
        <v>14</v>
      </c>
      <c r="B2693" s="1" t="s">
        <v>5</v>
      </c>
      <c r="C2693" s="14">
        <v>2020</v>
      </c>
      <c r="D2693" s="7" t="s">
        <v>27</v>
      </c>
      <c r="E2693" s="3">
        <v>0</v>
      </c>
      <c r="F2693" s="3">
        <v>0</v>
      </c>
      <c r="G2693" s="3">
        <v>0</v>
      </c>
      <c r="H2693" s="3">
        <v>0</v>
      </c>
      <c r="I2693" s="3">
        <v>0</v>
      </c>
    </row>
    <row r="2694" spans="1:9" ht="26.25" x14ac:dyDescent="0.25">
      <c r="A2694" s="4" t="s">
        <v>15</v>
      </c>
      <c r="B2694" s="1" t="s">
        <v>5</v>
      </c>
      <c r="C2694" s="14">
        <v>2020</v>
      </c>
      <c r="D2694" s="7" t="s">
        <v>27</v>
      </c>
      <c r="E2694" s="5">
        <v>0</v>
      </c>
      <c r="F2694" s="5">
        <v>0</v>
      </c>
      <c r="G2694" s="5">
        <v>0</v>
      </c>
      <c r="H2694" s="5">
        <v>0</v>
      </c>
      <c r="I2694" s="5">
        <v>0</v>
      </c>
    </row>
    <row r="2695" spans="1:9" ht="39" x14ac:dyDescent="0.25">
      <c r="A2695" s="2" t="s">
        <v>16</v>
      </c>
      <c r="B2695" s="1" t="s">
        <v>5</v>
      </c>
      <c r="C2695" s="14">
        <v>2020</v>
      </c>
      <c r="D2695" s="7" t="s">
        <v>27</v>
      </c>
      <c r="E2695" s="3">
        <v>7470.68</v>
      </c>
      <c r="F2695" s="3">
        <v>15.28</v>
      </c>
      <c r="G2695" s="3">
        <v>141.30000000000001</v>
      </c>
      <c r="H2695" s="3">
        <v>4.72</v>
      </c>
      <c r="I2695" s="3">
        <v>3.04</v>
      </c>
    </row>
    <row r="2696" spans="1:9" ht="26.25" x14ac:dyDescent="0.25">
      <c r="A2696" s="4" t="s">
        <v>17</v>
      </c>
      <c r="B2696" s="1" t="s">
        <v>5</v>
      </c>
      <c r="C2696" s="14">
        <v>2020</v>
      </c>
      <c r="D2696" s="7" t="s">
        <v>27</v>
      </c>
      <c r="E2696" s="5">
        <v>380171.95</v>
      </c>
      <c r="F2696" s="5">
        <v>740.9</v>
      </c>
      <c r="G2696" s="5">
        <v>4497.88</v>
      </c>
      <c r="H2696" s="5">
        <v>240.99</v>
      </c>
      <c r="I2696" s="5">
        <v>159.21</v>
      </c>
    </row>
    <row r="2697" spans="1:9" ht="26.25" x14ac:dyDescent="0.25">
      <c r="A2697" s="2" t="s">
        <v>18</v>
      </c>
      <c r="B2697" s="1" t="s">
        <v>5</v>
      </c>
      <c r="C2697" s="14">
        <v>2020</v>
      </c>
      <c r="D2697" s="7" t="s">
        <v>27</v>
      </c>
      <c r="E2697" s="3">
        <v>0</v>
      </c>
      <c r="F2697" s="3">
        <v>0</v>
      </c>
      <c r="G2697" s="3">
        <v>0</v>
      </c>
      <c r="H2697" s="3">
        <v>0</v>
      </c>
      <c r="I2697" s="3">
        <v>0</v>
      </c>
    </row>
    <row r="2698" spans="1:9" ht="26.25" x14ac:dyDescent="0.25">
      <c r="A2698" s="4" t="s">
        <v>19</v>
      </c>
      <c r="B2698" s="1" t="s">
        <v>5</v>
      </c>
      <c r="C2698" s="14">
        <v>2020</v>
      </c>
      <c r="D2698" s="7" t="s">
        <v>27</v>
      </c>
      <c r="E2698" s="5">
        <v>16820.310000000001</v>
      </c>
      <c r="F2698" s="5">
        <v>36.74</v>
      </c>
      <c r="G2698" s="5">
        <v>381.88</v>
      </c>
      <c r="H2698" s="5">
        <v>10.56</v>
      </c>
      <c r="I2698" s="5">
        <v>37.549999999999997</v>
      </c>
    </row>
    <row r="2699" spans="1:9" ht="26.25" x14ac:dyDescent="0.25">
      <c r="A2699" s="2" t="s">
        <v>20</v>
      </c>
      <c r="B2699" s="1" t="s">
        <v>5</v>
      </c>
      <c r="C2699" s="14">
        <v>2020</v>
      </c>
      <c r="D2699" s="7" t="s">
        <v>27</v>
      </c>
      <c r="E2699" s="3">
        <v>8240.7800000000007</v>
      </c>
      <c r="F2699" s="3">
        <v>18.11</v>
      </c>
      <c r="G2699" s="3">
        <v>173.05</v>
      </c>
      <c r="H2699" s="3">
        <v>5.17</v>
      </c>
      <c r="I2699" s="3">
        <v>15.6</v>
      </c>
    </row>
    <row r="2700" spans="1:9" ht="26.25" x14ac:dyDescent="0.25">
      <c r="A2700" s="4" t="s">
        <v>21</v>
      </c>
      <c r="B2700" s="1" t="s">
        <v>5</v>
      </c>
      <c r="C2700" s="14">
        <v>2020</v>
      </c>
      <c r="D2700" s="7" t="s">
        <v>27</v>
      </c>
      <c r="E2700" s="5">
        <v>217532.27</v>
      </c>
      <c r="F2700" s="5">
        <v>471.11</v>
      </c>
      <c r="G2700" s="5">
        <v>4482.82</v>
      </c>
      <c r="H2700" s="5">
        <v>136.41</v>
      </c>
      <c r="I2700" s="5">
        <v>408.16</v>
      </c>
    </row>
    <row r="2701" spans="1:9" x14ac:dyDescent="0.25">
      <c r="A2701" s="2" t="s">
        <v>22</v>
      </c>
      <c r="B2701" s="1" t="s">
        <v>5</v>
      </c>
      <c r="C2701" s="14">
        <v>2020</v>
      </c>
      <c r="D2701" s="7" t="s">
        <v>27</v>
      </c>
      <c r="E2701" s="3">
        <v>22962.11</v>
      </c>
      <c r="F2701" s="3">
        <v>37.380000000000003</v>
      </c>
      <c r="G2701" s="3">
        <v>270.83</v>
      </c>
      <c r="H2701" s="3">
        <v>14.53</v>
      </c>
      <c r="I2701" s="3">
        <v>27.27</v>
      </c>
    </row>
    <row r="2702" spans="1:9" ht="26.25" x14ac:dyDescent="0.25">
      <c r="A2702" s="2" t="s">
        <v>8</v>
      </c>
      <c r="B2702" s="1" t="s">
        <v>6</v>
      </c>
      <c r="C2702" s="14">
        <v>2020</v>
      </c>
      <c r="D2702" s="7" t="s">
        <v>27</v>
      </c>
      <c r="E2702" s="3">
        <v>0</v>
      </c>
      <c r="F2702" s="3">
        <v>0</v>
      </c>
      <c r="G2702" s="3">
        <v>0</v>
      </c>
      <c r="H2702" s="3">
        <v>0</v>
      </c>
      <c r="I2702" s="3">
        <v>0</v>
      </c>
    </row>
    <row r="2703" spans="1:9" x14ac:dyDescent="0.25">
      <c r="A2703" s="4" t="s">
        <v>9</v>
      </c>
      <c r="B2703" s="1" t="s">
        <v>6</v>
      </c>
      <c r="C2703" s="14">
        <v>2020</v>
      </c>
      <c r="D2703" s="7" t="s">
        <v>27</v>
      </c>
      <c r="E2703" s="5">
        <v>26963.51</v>
      </c>
      <c r="F2703" s="5">
        <v>55.06</v>
      </c>
      <c r="G2703" s="5">
        <v>392.33</v>
      </c>
      <c r="H2703" s="5">
        <v>17.23</v>
      </c>
      <c r="I2703" s="5">
        <v>16.100000000000001</v>
      </c>
    </row>
    <row r="2704" spans="1:9" x14ac:dyDescent="0.25">
      <c r="A2704" s="2" t="s">
        <v>10</v>
      </c>
      <c r="B2704" s="1" t="s">
        <v>6</v>
      </c>
      <c r="C2704" s="14">
        <v>2020</v>
      </c>
      <c r="D2704" s="7" t="s">
        <v>27</v>
      </c>
      <c r="E2704" s="3">
        <v>26194.52</v>
      </c>
      <c r="F2704" s="3">
        <v>60.56</v>
      </c>
      <c r="G2704" s="3">
        <v>631.45000000000005</v>
      </c>
      <c r="H2704" s="3">
        <v>16.46</v>
      </c>
      <c r="I2704" s="3">
        <v>58.59</v>
      </c>
    </row>
    <row r="2705" spans="1:9" ht="26.25" x14ac:dyDescent="0.25">
      <c r="A2705" s="4" t="s">
        <v>11</v>
      </c>
      <c r="B2705" s="1" t="s">
        <v>6</v>
      </c>
      <c r="C2705" s="14">
        <v>2020</v>
      </c>
      <c r="D2705" s="7" t="s">
        <v>27</v>
      </c>
      <c r="E2705" s="5">
        <v>1007.05</v>
      </c>
      <c r="F2705" s="5">
        <v>2.33</v>
      </c>
      <c r="G2705" s="5">
        <v>24.47</v>
      </c>
      <c r="H2705" s="5">
        <v>0.63</v>
      </c>
      <c r="I2705" s="5">
        <v>2.29</v>
      </c>
    </row>
    <row r="2706" spans="1:9" ht="26.25" x14ac:dyDescent="0.25">
      <c r="A2706" s="2" t="s">
        <v>12</v>
      </c>
      <c r="B2706" s="1" t="s">
        <v>6</v>
      </c>
      <c r="C2706" s="14">
        <v>2020</v>
      </c>
      <c r="D2706" s="7" t="s">
        <v>27</v>
      </c>
      <c r="E2706" s="3">
        <v>385.76</v>
      </c>
      <c r="F2706" s="3">
        <v>0.9</v>
      </c>
      <c r="G2706" s="3">
        <v>9.15</v>
      </c>
      <c r="H2706" s="3">
        <v>0.24</v>
      </c>
      <c r="I2706" s="3">
        <v>0.82</v>
      </c>
    </row>
    <row r="2707" spans="1:9" ht="26.25" x14ac:dyDescent="0.25">
      <c r="A2707" s="4" t="s">
        <v>13</v>
      </c>
      <c r="B2707" s="1" t="s">
        <v>6</v>
      </c>
      <c r="C2707" s="14">
        <v>2020</v>
      </c>
      <c r="D2707" s="7" t="s">
        <v>27</v>
      </c>
      <c r="E2707" s="5">
        <v>4120.41</v>
      </c>
      <c r="F2707" s="5">
        <v>8.6199999999999992</v>
      </c>
      <c r="G2707" s="5">
        <v>70.900000000000006</v>
      </c>
      <c r="H2707" s="5">
        <v>2.62</v>
      </c>
      <c r="I2707" s="5">
        <v>4.58</v>
      </c>
    </row>
    <row r="2708" spans="1:9" ht="26.25" x14ac:dyDescent="0.25">
      <c r="A2708" s="2" t="s">
        <v>14</v>
      </c>
      <c r="B2708" s="1" t="s">
        <v>6</v>
      </c>
      <c r="C2708" s="14">
        <v>2020</v>
      </c>
      <c r="D2708" s="7" t="s">
        <v>27</v>
      </c>
      <c r="E2708" s="3">
        <v>0</v>
      </c>
      <c r="F2708" s="3">
        <v>0</v>
      </c>
      <c r="G2708" s="3">
        <v>0</v>
      </c>
      <c r="H2708" s="3">
        <v>0</v>
      </c>
      <c r="I2708" s="3">
        <v>0</v>
      </c>
    </row>
    <row r="2709" spans="1:9" ht="26.25" x14ac:dyDescent="0.25">
      <c r="A2709" s="4" t="s">
        <v>15</v>
      </c>
      <c r="B2709" s="1" t="s">
        <v>6</v>
      </c>
      <c r="C2709" s="14">
        <v>2020</v>
      </c>
      <c r="D2709" s="7" t="s">
        <v>27</v>
      </c>
      <c r="E2709" s="5">
        <v>0</v>
      </c>
      <c r="F2709" s="5">
        <v>0</v>
      </c>
      <c r="G2709" s="5">
        <v>0</v>
      </c>
      <c r="H2709" s="5">
        <v>0</v>
      </c>
      <c r="I2709" s="5">
        <v>0</v>
      </c>
    </row>
    <row r="2710" spans="1:9" ht="39" x14ac:dyDescent="0.25">
      <c r="A2710" s="2" t="s">
        <v>16</v>
      </c>
      <c r="B2710" s="1" t="s">
        <v>6</v>
      </c>
      <c r="C2710" s="14">
        <v>2020</v>
      </c>
      <c r="D2710" s="7" t="s">
        <v>27</v>
      </c>
      <c r="E2710" s="3">
        <v>111109.37</v>
      </c>
      <c r="F2710" s="3">
        <v>221.93</v>
      </c>
      <c r="G2710" s="3">
        <v>1576.43</v>
      </c>
      <c r="H2710" s="3">
        <v>70.97</v>
      </c>
      <c r="I2710" s="3">
        <v>68.59</v>
      </c>
    </row>
    <row r="2711" spans="1:9" ht="26.25" x14ac:dyDescent="0.25">
      <c r="A2711" s="4" t="s">
        <v>17</v>
      </c>
      <c r="B2711" s="1" t="s">
        <v>6</v>
      </c>
      <c r="C2711" s="14">
        <v>2020</v>
      </c>
      <c r="D2711" s="7" t="s">
        <v>27</v>
      </c>
      <c r="E2711" s="5">
        <v>13118.93</v>
      </c>
      <c r="F2711" s="5">
        <v>24.84</v>
      </c>
      <c r="G2711" s="5">
        <v>177.33</v>
      </c>
      <c r="H2711" s="5">
        <v>8.3699999999999992</v>
      </c>
      <c r="I2711" s="5">
        <v>9.26</v>
      </c>
    </row>
    <row r="2712" spans="1:9" ht="26.25" x14ac:dyDescent="0.25">
      <c r="A2712" s="2" t="s">
        <v>18</v>
      </c>
      <c r="B2712" s="1" t="s">
        <v>6</v>
      </c>
      <c r="C2712" s="14">
        <v>2020</v>
      </c>
      <c r="D2712" s="7" t="s">
        <v>27</v>
      </c>
      <c r="E2712" s="3">
        <v>0</v>
      </c>
      <c r="F2712" s="3">
        <v>0</v>
      </c>
      <c r="G2712" s="3">
        <v>0</v>
      </c>
      <c r="H2712" s="3">
        <v>0</v>
      </c>
      <c r="I2712" s="3">
        <v>0</v>
      </c>
    </row>
    <row r="2713" spans="1:9" ht="26.25" x14ac:dyDescent="0.25">
      <c r="A2713" s="4" t="s">
        <v>19</v>
      </c>
      <c r="B2713" s="1" t="s">
        <v>6</v>
      </c>
      <c r="C2713" s="14">
        <v>2020</v>
      </c>
      <c r="D2713" s="7" t="s">
        <v>27</v>
      </c>
      <c r="E2713" s="5">
        <v>375588.01</v>
      </c>
      <c r="F2713" s="5">
        <v>749.19</v>
      </c>
      <c r="G2713" s="5">
        <v>7023.72</v>
      </c>
      <c r="H2713" s="5">
        <v>236.63</v>
      </c>
      <c r="I2713" s="5">
        <v>640.25</v>
      </c>
    </row>
    <row r="2714" spans="1:9" ht="26.25" x14ac:dyDescent="0.25">
      <c r="A2714" s="2" t="s">
        <v>20</v>
      </c>
      <c r="B2714" s="1" t="s">
        <v>6</v>
      </c>
      <c r="C2714" s="14">
        <v>2020</v>
      </c>
      <c r="D2714" s="7" t="s">
        <v>27</v>
      </c>
      <c r="E2714" s="3">
        <v>643.58000000000004</v>
      </c>
      <c r="F2714" s="3">
        <v>1.24</v>
      </c>
      <c r="G2714" s="3">
        <v>10.79</v>
      </c>
      <c r="H2714" s="3">
        <v>0.41</v>
      </c>
      <c r="I2714" s="3">
        <v>0.89</v>
      </c>
    </row>
    <row r="2715" spans="1:9" ht="26.25" x14ac:dyDescent="0.25">
      <c r="A2715" s="4" t="s">
        <v>21</v>
      </c>
      <c r="B2715" s="1" t="s">
        <v>6</v>
      </c>
      <c r="C2715" s="14">
        <v>2020</v>
      </c>
      <c r="D2715" s="7" t="s">
        <v>27</v>
      </c>
      <c r="E2715" s="5">
        <v>46434.61</v>
      </c>
      <c r="F2715" s="5">
        <v>94.62</v>
      </c>
      <c r="G2715" s="5">
        <v>808.51</v>
      </c>
      <c r="H2715" s="5">
        <v>29.4</v>
      </c>
      <c r="I2715" s="5">
        <v>60.02</v>
      </c>
    </row>
    <row r="2716" spans="1:9" x14ac:dyDescent="0.25">
      <c r="A2716" s="2" t="s">
        <v>22</v>
      </c>
      <c r="B2716" s="1" t="s">
        <v>6</v>
      </c>
      <c r="C2716" s="14">
        <v>2020</v>
      </c>
      <c r="D2716" s="7" t="s">
        <v>27</v>
      </c>
      <c r="E2716" s="3">
        <v>940.27</v>
      </c>
      <c r="F2716" s="3">
        <v>2.16</v>
      </c>
      <c r="G2716" s="3">
        <v>21.13</v>
      </c>
      <c r="H2716" s="3">
        <v>0.59</v>
      </c>
      <c r="I2716" s="3">
        <v>1.77</v>
      </c>
    </row>
    <row r="2717" spans="1:9" ht="26.25" x14ac:dyDescent="0.25">
      <c r="A2717" s="2" t="s">
        <v>8</v>
      </c>
      <c r="B2717" s="1" t="s">
        <v>7</v>
      </c>
      <c r="C2717" s="14">
        <v>2020</v>
      </c>
      <c r="D2717" s="7" t="s">
        <v>27</v>
      </c>
      <c r="E2717" s="3">
        <v>0</v>
      </c>
      <c r="F2717" s="3">
        <v>0</v>
      </c>
      <c r="G2717" s="3">
        <v>0</v>
      </c>
      <c r="H2717" s="3">
        <v>0</v>
      </c>
      <c r="I2717" s="3">
        <v>0</v>
      </c>
    </row>
    <row r="2718" spans="1:9" x14ac:dyDescent="0.25">
      <c r="A2718" s="4" t="s">
        <v>9</v>
      </c>
      <c r="B2718" s="1" t="s">
        <v>7</v>
      </c>
      <c r="C2718" s="14">
        <v>2020</v>
      </c>
      <c r="D2718" s="7" t="s">
        <v>27</v>
      </c>
      <c r="E2718" s="5">
        <v>194825.87</v>
      </c>
      <c r="F2718" s="5">
        <v>451.49</v>
      </c>
      <c r="G2718" s="5">
        <v>4694.38</v>
      </c>
      <c r="H2718" s="5">
        <v>122.41</v>
      </c>
      <c r="I2718" s="5">
        <v>432.78</v>
      </c>
    </row>
    <row r="2719" spans="1:9" x14ac:dyDescent="0.25">
      <c r="A2719" s="2" t="s">
        <v>10</v>
      </c>
      <c r="B2719" s="1" t="s">
        <v>7</v>
      </c>
      <c r="C2719" s="14">
        <v>2020</v>
      </c>
      <c r="D2719" s="7" t="s">
        <v>27</v>
      </c>
      <c r="E2719" s="3">
        <v>4727.28</v>
      </c>
      <c r="F2719" s="3">
        <v>10.95</v>
      </c>
      <c r="G2719" s="3">
        <v>114.49</v>
      </c>
      <c r="H2719" s="3">
        <v>2.98</v>
      </c>
      <c r="I2719" s="3">
        <v>10.65</v>
      </c>
    </row>
    <row r="2720" spans="1:9" ht="26.25" x14ac:dyDescent="0.25">
      <c r="A2720" s="4" t="s">
        <v>11</v>
      </c>
      <c r="B2720" s="1" t="s">
        <v>7</v>
      </c>
      <c r="C2720" s="14">
        <v>2020</v>
      </c>
      <c r="D2720" s="7" t="s">
        <v>27</v>
      </c>
      <c r="E2720" s="5">
        <v>0</v>
      </c>
      <c r="F2720" s="5">
        <v>0</v>
      </c>
      <c r="G2720" s="5">
        <v>0</v>
      </c>
      <c r="H2720" s="5">
        <v>0</v>
      </c>
      <c r="I2720" s="5">
        <v>0</v>
      </c>
    </row>
    <row r="2721" spans="1:9" ht="26.25" x14ac:dyDescent="0.25">
      <c r="A2721" s="2" t="s">
        <v>12</v>
      </c>
      <c r="B2721" s="1" t="s">
        <v>7</v>
      </c>
      <c r="C2721" s="14">
        <v>2020</v>
      </c>
      <c r="D2721" s="7" t="s">
        <v>27</v>
      </c>
      <c r="E2721" s="3">
        <v>191.86</v>
      </c>
      <c r="F2721" s="3">
        <v>0.45</v>
      </c>
      <c r="G2721" s="3">
        <v>4.3899999999999997</v>
      </c>
      <c r="H2721" s="3">
        <v>0.12</v>
      </c>
      <c r="I2721" s="3">
        <v>0.36</v>
      </c>
    </row>
    <row r="2722" spans="1:9" ht="26.25" x14ac:dyDescent="0.25">
      <c r="A2722" s="4" t="s">
        <v>13</v>
      </c>
      <c r="B2722" s="1" t="s">
        <v>7</v>
      </c>
      <c r="C2722" s="14">
        <v>2020</v>
      </c>
      <c r="D2722" s="7" t="s">
        <v>27</v>
      </c>
      <c r="E2722" s="5">
        <v>0</v>
      </c>
      <c r="F2722" s="5">
        <v>0</v>
      </c>
      <c r="G2722" s="5">
        <v>0</v>
      </c>
      <c r="H2722" s="5">
        <v>0</v>
      </c>
      <c r="I2722" s="5">
        <v>0</v>
      </c>
    </row>
    <row r="2723" spans="1:9" ht="26.25" x14ac:dyDescent="0.25">
      <c r="A2723" s="2" t="s">
        <v>14</v>
      </c>
      <c r="B2723" s="1" t="s">
        <v>7</v>
      </c>
      <c r="C2723" s="14">
        <v>2020</v>
      </c>
      <c r="D2723" s="7" t="s">
        <v>27</v>
      </c>
      <c r="E2723" s="3">
        <v>0</v>
      </c>
      <c r="F2723" s="3">
        <v>0</v>
      </c>
      <c r="G2723" s="3">
        <v>0</v>
      </c>
      <c r="H2723" s="3">
        <v>0</v>
      </c>
      <c r="I2723" s="3">
        <v>0</v>
      </c>
    </row>
    <row r="2724" spans="1:9" ht="26.25" x14ac:dyDescent="0.25">
      <c r="A2724" s="4" t="s">
        <v>15</v>
      </c>
      <c r="B2724" s="1" t="s">
        <v>7</v>
      </c>
      <c r="C2724" s="14">
        <v>2020</v>
      </c>
      <c r="D2724" s="7" t="s">
        <v>27</v>
      </c>
      <c r="E2724" s="5">
        <v>0</v>
      </c>
      <c r="F2724" s="5">
        <v>0</v>
      </c>
      <c r="G2724" s="5">
        <v>0</v>
      </c>
      <c r="H2724" s="5">
        <v>0</v>
      </c>
      <c r="I2724" s="5">
        <v>0</v>
      </c>
    </row>
    <row r="2725" spans="1:9" ht="39" x14ac:dyDescent="0.25">
      <c r="A2725" s="2" t="s">
        <v>16</v>
      </c>
      <c r="B2725" s="1" t="s">
        <v>7</v>
      </c>
      <c r="C2725" s="14">
        <v>2020</v>
      </c>
      <c r="D2725" s="7" t="s">
        <v>27</v>
      </c>
      <c r="E2725" s="3">
        <v>0</v>
      </c>
      <c r="F2725" s="3">
        <v>0</v>
      </c>
      <c r="G2725" s="3">
        <v>0</v>
      </c>
      <c r="H2725" s="3">
        <v>0</v>
      </c>
      <c r="I2725" s="3">
        <v>0</v>
      </c>
    </row>
    <row r="2726" spans="1:9" ht="26.25" x14ac:dyDescent="0.25">
      <c r="A2726" s="4" t="s">
        <v>17</v>
      </c>
      <c r="B2726" s="1" t="s">
        <v>7</v>
      </c>
      <c r="C2726" s="14">
        <v>2020</v>
      </c>
      <c r="D2726" s="7" t="s">
        <v>27</v>
      </c>
      <c r="E2726" s="5">
        <v>16211.04</v>
      </c>
      <c r="F2726" s="5">
        <v>34.71</v>
      </c>
      <c r="G2726" s="5">
        <v>308.83</v>
      </c>
      <c r="H2726" s="5">
        <v>10.25</v>
      </c>
      <c r="I2726" s="5">
        <v>23.28</v>
      </c>
    </row>
    <row r="2727" spans="1:9" ht="26.25" x14ac:dyDescent="0.25">
      <c r="A2727" s="2" t="s">
        <v>18</v>
      </c>
      <c r="B2727" s="1" t="s">
        <v>7</v>
      </c>
      <c r="C2727" s="14">
        <v>2020</v>
      </c>
      <c r="D2727" s="7" t="s">
        <v>27</v>
      </c>
      <c r="E2727" s="3">
        <v>0</v>
      </c>
      <c r="F2727" s="3">
        <v>0</v>
      </c>
      <c r="G2727" s="3">
        <v>0</v>
      </c>
      <c r="H2727" s="3">
        <v>0</v>
      </c>
      <c r="I2727" s="3">
        <v>0</v>
      </c>
    </row>
    <row r="2728" spans="1:9" ht="26.25" x14ac:dyDescent="0.25">
      <c r="A2728" s="4" t="s">
        <v>19</v>
      </c>
      <c r="B2728" s="1" t="s">
        <v>7</v>
      </c>
      <c r="C2728" s="14">
        <v>2020</v>
      </c>
      <c r="D2728" s="7" t="s">
        <v>27</v>
      </c>
      <c r="E2728" s="5">
        <v>37326.46</v>
      </c>
      <c r="F2728" s="5">
        <v>65.73</v>
      </c>
      <c r="G2728" s="5">
        <v>624.58000000000004</v>
      </c>
      <c r="H2728" s="5">
        <v>23.43</v>
      </c>
      <c r="I2728" s="5">
        <v>67</v>
      </c>
    </row>
    <row r="2729" spans="1:9" ht="26.25" x14ac:dyDescent="0.25">
      <c r="A2729" s="2" t="s">
        <v>20</v>
      </c>
      <c r="B2729" s="1" t="s">
        <v>7</v>
      </c>
      <c r="C2729" s="14">
        <v>2020</v>
      </c>
      <c r="D2729" s="7" t="s">
        <v>27</v>
      </c>
      <c r="E2729" s="3">
        <v>0</v>
      </c>
      <c r="F2729" s="3">
        <v>0</v>
      </c>
      <c r="G2729" s="3">
        <v>0</v>
      </c>
      <c r="H2729" s="3">
        <v>0</v>
      </c>
      <c r="I2729" s="3">
        <v>0</v>
      </c>
    </row>
    <row r="2730" spans="1:9" ht="26.25" x14ac:dyDescent="0.25">
      <c r="A2730" s="4" t="s">
        <v>21</v>
      </c>
      <c r="B2730" s="1" t="s">
        <v>7</v>
      </c>
      <c r="C2730" s="14">
        <v>2020</v>
      </c>
      <c r="D2730" s="7" t="s">
        <v>27</v>
      </c>
      <c r="E2730" s="5">
        <v>0</v>
      </c>
      <c r="F2730" s="5">
        <v>0</v>
      </c>
      <c r="G2730" s="5">
        <v>0</v>
      </c>
      <c r="H2730" s="5">
        <v>0</v>
      </c>
      <c r="I2730" s="5">
        <v>0</v>
      </c>
    </row>
    <row r="2731" spans="1:9" x14ac:dyDescent="0.25">
      <c r="A2731" s="2" t="s">
        <v>22</v>
      </c>
      <c r="B2731" s="1" t="s">
        <v>7</v>
      </c>
      <c r="C2731" s="14">
        <v>2020</v>
      </c>
      <c r="D2731" s="7" t="s">
        <v>27</v>
      </c>
      <c r="E2731" s="3">
        <v>11982.93</v>
      </c>
      <c r="F2731" s="3">
        <v>25.28</v>
      </c>
      <c r="G2731" s="3">
        <v>227.99</v>
      </c>
      <c r="H2731" s="3">
        <v>7.57</v>
      </c>
      <c r="I2731" s="3">
        <v>18.04</v>
      </c>
    </row>
    <row r="2732" spans="1:9" ht="26.25" x14ac:dyDescent="0.25">
      <c r="A2732" s="2" t="s">
        <v>8</v>
      </c>
      <c r="B2732" s="1" t="s">
        <v>1</v>
      </c>
      <c r="C2732" s="14">
        <v>2020</v>
      </c>
      <c r="D2732" s="7" t="s">
        <v>41</v>
      </c>
      <c r="E2732" s="3">
        <v>1363.03</v>
      </c>
      <c r="F2732" s="3">
        <v>3.18</v>
      </c>
      <c r="G2732" s="3">
        <v>18.88</v>
      </c>
      <c r="H2732" s="3">
        <v>0.77</v>
      </c>
      <c r="I2732" s="3">
        <v>0.51</v>
      </c>
    </row>
    <row r="2733" spans="1:9" x14ac:dyDescent="0.25">
      <c r="A2733" s="4" t="s">
        <v>9</v>
      </c>
      <c r="B2733" s="1" t="s">
        <v>1</v>
      </c>
      <c r="C2733" s="14">
        <v>2020</v>
      </c>
      <c r="D2733" s="7" t="s">
        <v>41</v>
      </c>
      <c r="E2733" s="5">
        <v>0</v>
      </c>
      <c r="F2733" s="5">
        <v>0</v>
      </c>
      <c r="G2733" s="5">
        <v>0</v>
      </c>
      <c r="H2733" s="5">
        <v>0</v>
      </c>
      <c r="I2733" s="5">
        <v>0</v>
      </c>
    </row>
    <row r="2734" spans="1:9" x14ac:dyDescent="0.25">
      <c r="A2734" s="2" t="s">
        <v>10</v>
      </c>
      <c r="B2734" s="1" t="s">
        <v>1</v>
      </c>
      <c r="C2734" s="14">
        <v>2020</v>
      </c>
      <c r="D2734" s="7" t="s">
        <v>41</v>
      </c>
      <c r="E2734" s="3">
        <v>15.95</v>
      </c>
      <c r="F2734" s="3">
        <v>0.04</v>
      </c>
      <c r="G2734" s="3">
        <v>0.22</v>
      </c>
      <c r="H2734" s="3">
        <v>0.01</v>
      </c>
      <c r="I2734" s="3">
        <v>0.01</v>
      </c>
    </row>
    <row r="2735" spans="1:9" ht="26.25" x14ac:dyDescent="0.25">
      <c r="A2735" s="4" t="s">
        <v>11</v>
      </c>
      <c r="B2735" s="1" t="s">
        <v>1</v>
      </c>
      <c r="C2735" s="14">
        <v>2020</v>
      </c>
      <c r="D2735" s="7" t="s">
        <v>41</v>
      </c>
      <c r="E2735" s="5">
        <v>4913.8500000000004</v>
      </c>
      <c r="F2735" s="5">
        <v>11.43</v>
      </c>
      <c r="G2735" s="5">
        <v>67.97</v>
      </c>
      <c r="H2735" s="5">
        <v>2.78</v>
      </c>
      <c r="I2735" s="5">
        <v>1.85</v>
      </c>
    </row>
    <row r="2736" spans="1:9" ht="26.25" x14ac:dyDescent="0.25">
      <c r="A2736" s="2" t="s">
        <v>12</v>
      </c>
      <c r="B2736" s="1" t="s">
        <v>1</v>
      </c>
      <c r="C2736" s="14">
        <v>2020</v>
      </c>
      <c r="D2736" s="7" t="s">
        <v>41</v>
      </c>
      <c r="E2736" s="3">
        <v>0</v>
      </c>
      <c r="F2736" s="3">
        <v>0</v>
      </c>
      <c r="G2736" s="3">
        <v>0</v>
      </c>
      <c r="H2736" s="3">
        <v>0</v>
      </c>
      <c r="I2736" s="3">
        <v>0</v>
      </c>
    </row>
    <row r="2737" spans="1:9" ht="26.25" x14ac:dyDescent="0.25">
      <c r="A2737" s="4" t="s">
        <v>13</v>
      </c>
      <c r="B2737" s="1" t="s">
        <v>1</v>
      </c>
      <c r="C2737" s="14">
        <v>2020</v>
      </c>
      <c r="D2737" s="7" t="s">
        <v>41</v>
      </c>
      <c r="E2737" s="5">
        <v>503.96</v>
      </c>
      <c r="F2737" s="5">
        <v>1.17</v>
      </c>
      <c r="G2737" s="5">
        <v>6.94</v>
      </c>
      <c r="H2737" s="5">
        <v>0.28000000000000003</v>
      </c>
      <c r="I2737" s="5">
        <v>0.19</v>
      </c>
    </row>
    <row r="2738" spans="1:9" ht="26.25" x14ac:dyDescent="0.25">
      <c r="A2738" s="2" t="s">
        <v>14</v>
      </c>
      <c r="B2738" s="1" t="s">
        <v>1</v>
      </c>
      <c r="C2738" s="14">
        <v>2020</v>
      </c>
      <c r="D2738" s="7" t="s">
        <v>41</v>
      </c>
      <c r="E2738" s="3">
        <v>0</v>
      </c>
      <c r="F2738" s="3">
        <v>0</v>
      </c>
      <c r="G2738" s="3">
        <v>0</v>
      </c>
      <c r="H2738" s="3">
        <v>0</v>
      </c>
      <c r="I2738" s="3">
        <v>0</v>
      </c>
    </row>
    <row r="2739" spans="1:9" ht="26.25" x14ac:dyDescent="0.25">
      <c r="A2739" s="4" t="s">
        <v>15</v>
      </c>
      <c r="B2739" s="1" t="s">
        <v>1</v>
      </c>
      <c r="C2739" s="14">
        <v>2020</v>
      </c>
      <c r="D2739" s="7" t="s">
        <v>41</v>
      </c>
      <c r="E2739" s="5">
        <v>1089.46</v>
      </c>
      <c r="F2739" s="5">
        <v>2.54</v>
      </c>
      <c r="G2739" s="5">
        <v>15.09</v>
      </c>
      <c r="H2739" s="5">
        <v>0.62</v>
      </c>
      <c r="I2739" s="5">
        <v>0.41</v>
      </c>
    </row>
    <row r="2740" spans="1:9" ht="39" x14ac:dyDescent="0.25">
      <c r="A2740" s="2" t="s">
        <v>16</v>
      </c>
      <c r="B2740" s="1" t="s">
        <v>1</v>
      </c>
      <c r="C2740" s="14">
        <v>2020</v>
      </c>
      <c r="D2740" s="7" t="s">
        <v>41</v>
      </c>
      <c r="E2740" s="3">
        <v>1057.1600000000001</v>
      </c>
      <c r="F2740" s="3">
        <v>2.46</v>
      </c>
      <c r="G2740" s="3">
        <v>14.61</v>
      </c>
      <c r="H2740" s="3">
        <v>0.6</v>
      </c>
      <c r="I2740" s="3">
        <v>0.4</v>
      </c>
    </row>
    <row r="2741" spans="1:9" ht="26.25" x14ac:dyDescent="0.25">
      <c r="A2741" s="4" t="s">
        <v>17</v>
      </c>
      <c r="B2741" s="1" t="s">
        <v>1</v>
      </c>
      <c r="C2741" s="14">
        <v>2020</v>
      </c>
      <c r="D2741" s="7" t="s">
        <v>41</v>
      </c>
      <c r="E2741" s="5">
        <v>23404.240000000002</v>
      </c>
      <c r="F2741" s="5">
        <v>54.44</v>
      </c>
      <c r="G2741" s="5">
        <v>323.69</v>
      </c>
      <c r="H2741" s="5">
        <v>13.24</v>
      </c>
      <c r="I2741" s="5">
        <v>8.83</v>
      </c>
    </row>
    <row r="2742" spans="1:9" ht="26.25" x14ac:dyDescent="0.25">
      <c r="A2742" s="2" t="s">
        <v>18</v>
      </c>
      <c r="B2742" s="1" t="s">
        <v>1</v>
      </c>
      <c r="C2742" s="14">
        <v>2020</v>
      </c>
      <c r="D2742" s="7" t="s">
        <v>41</v>
      </c>
      <c r="E2742" s="3">
        <v>103319.7</v>
      </c>
      <c r="F2742" s="3">
        <v>239.68</v>
      </c>
      <c r="G2742" s="3">
        <v>1425.15</v>
      </c>
      <c r="H2742" s="3">
        <v>58.3</v>
      </c>
      <c r="I2742" s="3">
        <v>38.869999999999997</v>
      </c>
    </row>
    <row r="2743" spans="1:9" ht="26.25" x14ac:dyDescent="0.25">
      <c r="A2743" s="4" t="s">
        <v>19</v>
      </c>
      <c r="B2743" s="1" t="s">
        <v>1</v>
      </c>
      <c r="C2743" s="14">
        <v>2020</v>
      </c>
      <c r="D2743" s="7" t="s">
        <v>41</v>
      </c>
      <c r="E2743" s="5">
        <v>0</v>
      </c>
      <c r="F2743" s="5">
        <v>0</v>
      </c>
      <c r="G2743" s="5">
        <v>0</v>
      </c>
      <c r="H2743" s="5">
        <v>0</v>
      </c>
      <c r="I2743" s="5">
        <v>0</v>
      </c>
    </row>
    <row r="2744" spans="1:9" ht="26.25" x14ac:dyDescent="0.25">
      <c r="A2744" s="2" t="s">
        <v>20</v>
      </c>
      <c r="B2744" s="1" t="s">
        <v>1</v>
      </c>
      <c r="C2744" s="14">
        <v>2020</v>
      </c>
      <c r="D2744" s="7" t="s">
        <v>41</v>
      </c>
      <c r="E2744" s="3">
        <v>2646.9</v>
      </c>
      <c r="F2744" s="3">
        <v>6.16</v>
      </c>
      <c r="G2744" s="3">
        <v>36.6</v>
      </c>
      <c r="H2744" s="3">
        <v>1.5</v>
      </c>
      <c r="I2744" s="3">
        <v>1</v>
      </c>
    </row>
    <row r="2745" spans="1:9" ht="26.25" x14ac:dyDescent="0.25">
      <c r="A2745" s="4" t="s">
        <v>21</v>
      </c>
      <c r="B2745" s="1" t="s">
        <v>1</v>
      </c>
      <c r="C2745" s="14">
        <v>2020</v>
      </c>
      <c r="D2745" s="7" t="s">
        <v>41</v>
      </c>
      <c r="E2745" s="5">
        <v>30980.94</v>
      </c>
      <c r="F2745" s="5">
        <v>72.13</v>
      </c>
      <c r="G2745" s="5">
        <v>428.87</v>
      </c>
      <c r="H2745" s="5">
        <v>17.54</v>
      </c>
      <c r="I2745" s="5">
        <v>11.7</v>
      </c>
    </row>
    <row r="2746" spans="1:9" x14ac:dyDescent="0.25">
      <c r="A2746" s="2" t="s">
        <v>22</v>
      </c>
      <c r="B2746" s="1" t="s">
        <v>1</v>
      </c>
      <c r="C2746" s="14">
        <v>2020</v>
      </c>
      <c r="D2746" s="7" t="s">
        <v>41</v>
      </c>
      <c r="E2746" s="3">
        <v>679.54</v>
      </c>
      <c r="F2746" s="3">
        <v>1.58</v>
      </c>
      <c r="G2746" s="3">
        <v>9.3699999999999992</v>
      </c>
      <c r="H2746" s="3">
        <v>0.38</v>
      </c>
      <c r="I2746" s="3">
        <v>0.26</v>
      </c>
    </row>
    <row r="2747" spans="1:9" ht="26.25" x14ac:dyDescent="0.25">
      <c r="A2747" s="2" t="s">
        <v>8</v>
      </c>
      <c r="B2747" s="1" t="s">
        <v>2</v>
      </c>
      <c r="C2747" s="14">
        <v>2020</v>
      </c>
      <c r="D2747" s="7" t="s">
        <v>41</v>
      </c>
      <c r="E2747" s="3">
        <v>9217.15</v>
      </c>
      <c r="F2747" s="3">
        <v>21.56</v>
      </c>
      <c r="G2747" s="3">
        <v>130.15</v>
      </c>
      <c r="H2747" s="3">
        <v>12.24</v>
      </c>
      <c r="I2747" s="3">
        <v>3.5</v>
      </c>
    </row>
    <row r="2748" spans="1:9" x14ac:dyDescent="0.25">
      <c r="A2748" s="4" t="s">
        <v>9</v>
      </c>
      <c r="B2748" s="1" t="s">
        <v>2</v>
      </c>
      <c r="C2748" s="14">
        <v>2020</v>
      </c>
      <c r="D2748" s="7" t="s">
        <v>41</v>
      </c>
      <c r="E2748" s="5">
        <v>0</v>
      </c>
      <c r="F2748" s="5">
        <v>0</v>
      </c>
      <c r="G2748" s="5">
        <v>0</v>
      </c>
      <c r="H2748" s="5">
        <v>0</v>
      </c>
      <c r="I2748" s="5">
        <v>0</v>
      </c>
    </row>
    <row r="2749" spans="1:9" x14ac:dyDescent="0.25">
      <c r="A2749" s="2" t="s">
        <v>10</v>
      </c>
      <c r="B2749" s="1" t="s">
        <v>2</v>
      </c>
      <c r="C2749" s="14">
        <v>2020</v>
      </c>
      <c r="D2749" s="7" t="s">
        <v>41</v>
      </c>
      <c r="E2749" s="3">
        <v>3637.04</v>
      </c>
      <c r="F2749" s="3">
        <v>8.49</v>
      </c>
      <c r="G2749" s="3">
        <v>51.59</v>
      </c>
      <c r="H2749" s="3">
        <v>4.82</v>
      </c>
      <c r="I2749" s="3">
        <v>1.38</v>
      </c>
    </row>
    <row r="2750" spans="1:9" ht="26.25" x14ac:dyDescent="0.25">
      <c r="A2750" s="4" t="s">
        <v>11</v>
      </c>
      <c r="B2750" s="1" t="s">
        <v>2</v>
      </c>
      <c r="C2750" s="14">
        <v>2020</v>
      </c>
      <c r="D2750" s="7" t="s">
        <v>41</v>
      </c>
      <c r="E2750" s="5">
        <v>72922.19</v>
      </c>
      <c r="F2750" s="5">
        <v>170.41</v>
      </c>
      <c r="G2750" s="5">
        <v>1032.19</v>
      </c>
      <c r="H2750" s="5">
        <v>96.72</v>
      </c>
      <c r="I2750" s="5">
        <v>27.63</v>
      </c>
    </row>
    <row r="2751" spans="1:9" ht="26.25" x14ac:dyDescent="0.25">
      <c r="A2751" s="2" t="s">
        <v>12</v>
      </c>
      <c r="B2751" s="1" t="s">
        <v>2</v>
      </c>
      <c r="C2751" s="14">
        <v>2020</v>
      </c>
      <c r="D2751" s="7" t="s">
        <v>41</v>
      </c>
      <c r="E2751" s="3">
        <v>0</v>
      </c>
      <c r="F2751" s="3">
        <v>0</v>
      </c>
      <c r="G2751" s="3">
        <v>0</v>
      </c>
      <c r="H2751" s="3">
        <v>0</v>
      </c>
      <c r="I2751" s="3">
        <v>0</v>
      </c>
    </row>
    <row r="2752" spans="1:9" ht="26.25" x14ac:dyDescent="0.25">
      <c r="A2752" s="4" t="s">
        <v>13</v>
      </c>
      <c r="B2752" s="1" t="s">
        <v>2</v>
      </c>
      <c r="C2752" s="14">
        <v>2020</v>
      </c>
      <c r="D2752" s="7" t="s">
        <v>41</v>
      </c>
      <c r="E2752" s="5">
        <v>145.18</v>
      </c>
      <c r="F2752" s="5">
        <v>0.34</v>
      </c>
      <c r="G2752" s="5">
        <v>2.0499999999999998</v>
      </c>
      <c r="H2752" s="5">
        <v>0.19</v>
      </c>
      <c r="I2752" s="5">
        <v>0.06</v>
      </c>
    </row>
    <row r="2753" spans="1:9" ht="26.25" x14ac:dyDescent="0.25">
      <c r="A2753" s="2" t="s">
        <v>14</v>
      </c>
      <c r="B2753" s="1" t="s">
        <v>2</v>
      </c>
      <c r="C2753" s="14">
        <v>2020</v>
      </c>
      <c r="D2753" s="7" t="s">
        <v>41</v>
      </c>
      <c r="E2753" s="3">
        <v>21331.49</v>
      </c>
      <c r="F2753" s="3">
        <v>49.88</v>
      </c>
      <c r="G2753" s="3">
        <v>301.44</v>
      </c>
      <c r="H2753" s="3">
        <v>28.31</v>
      </c>
      <c r="I2753" s="3">
        <v>8.09</v>
      </c>
    </row>
    <row r="2754" spans="1:9" ht="26.25" x14ac:dyDescent="0.25">
      <c r="A2754" s="4" t="s">
        <v>15</v>
      </c>
      <c r="B2754" s="1" t="s">
        <v>2</v>
      </c>
      <c r="C2754" s="14">
        <v>2020</v>
      </c>
      <c r="D2754" s="7" t="s">
        <v>41</v>
      </c>
      <c r="E2754" s="5">
        <v>24955.4</v>
      </c>
      <c r="F2754" s="5">
        <v>58.02</v>
      </c>
      <c r="G2754" s="5">
        <v>350.04</v>
      </c>
      <c r="H2754" s="5">
        <v>14.11</v>
      </c>
      <c r="I2754" s="5">
        <v>9.41</v>
      </c>
    </row>
    <row r="2755" spans="1:9" ht="39" x14ac:dyDescent="0.25">
      <c r="A2755" s="2" t="s">
        <v>16</v>
      </c>
      <c r="B2755" s="1" t="s">
        <v>2</v>
      </c>
      <c r="C2755" s="14">
        <v>2020</v>
      </c>
      <c r="D2755" s="7" t="s">
        <v>41</v>
      </c>
      <c r="E2755" s="3">
        <v>2758.46</v>
      </c>
      <c r="F2755" s="3">
        <v>6.41</v>
      </c>
      <c r="G2755" s="3">
        <v>38.6</v>
      </c>
      <c r="H2755" s="3">
        <v>1.56</v>
      </c>
      <c r="I2755" s="3">
        <v>1.04</v>
      </c>
    </row>
    <row r="2756" spans="1:9" ht="26.25" x14ac:dyDescent="0.25">
      <c r="A2756" s="4" t="s">
        <v>17</v>
      </c>
      <c r="B2756" s="1" t="s">
        <v>2</v>
      </c>
      <c r="C2756" s="14">
        <v>2020</v>
      </c>
      <c r="D2756" s="7" t="s">
        <v>41</v>
      </c>
      <c r="E2756" s="5">
        <v>68771.679999999993</v>
      </c>
      <c r="F2756" s="5">
        <v>159.83000000000001</v>
      </c>
      <c r="G2756" s="5">
        <v>963.54</v>
      </c>
      <c r="H2756" s="5">
        <v>38.880000000000003</v>
      </c>
      <c r="I2756" s="5">
        <v>25.92</v>
      </c>
    </row>
    <row r="2757" spans="1:9" ht="26.25" x14ac:dyDescent="0.25">
      <c r="A2757" s="2" t="s">
        <v>18</v>
      </c>
      <c r="B2757" s="1" t="s">
        <v>2</v>
      </c>
      <c r="C2757" s="14">
        <v>2020</v>
      </c>
      <c r="D2757" s="7" t="s">
        <v>41</v>
      </c>
      <c r="E2757" s="3">
        <v>380711.51</v>
      </c>
      <c r="F2757" s="3">
        <v>883.93</v>
      </c>
      <c r="G2757" s="3">
        <v>5318.1</v>
      </c>
      <c r="H2757" s="3">
        <v>215.01</v>
      </c>
      <c r="I2757" s="3">
        <v>143.34</v>
      </c>
    </row>
    <row r="2758" spans="1:9" ht="26.25" x14ac:dyDescent="0.25">
      <c r="A2758" s="4" t="s">
        <v>19</v>
      </c>
      <c r="B2758" s="1" t="s">
        <v>2</v>
      </c>
      <c r="C2758" s="14">
        <v>2020</v>
      </c>
      <c r="D2758" s="7" t="s">
        <v>41</v>
      </c>
      <c r="E2758" s="5">
        <v>0</v>
      </c>
      <c r="F2758" s="5">
        <v>0</v>
      </c>
      <c r="G2758" s="5">
        <v>0</v>
      </c>
      <c r="H2758" s="5">
        <v>0</v>
      </c>
      <c r="I2758" s="5">
        <v>0</v>
      </c>
    </row>
    <row r="2759" spans="1:9" ht="26.25" x14ac:dyDescent="0.25">
      <c r="A2759" s="2" t="s">
        <v>20</v>
      </c>
      <c r="B2759" s="1" t="s">
        <v>2</v>
      </c>
      <c r="C2759" s="14">
        <v>2020</v>
      </c>
      <c r="D2759" s="7" t="s">
        <v>41</v>
      </c>
      <c r="E2759" s="3">
        <v>6243.27</v>
      </c>
      <c r="F2759" s="3">
        <v>14.62</v>
      </c>
      <c r="G2759" s="3">
        <v>87.85</v>
      </c>
      <c r="H2759" s="3">
        <v>8.3000000000000007</v>
      </c>
      <c r="I2759" s="3">
        <v>2.37</v>
      </c>
    </row>
    <row r="2760" spans="1:9" ht="26.25" x14ac:dyDescent="0.25">
      <c r="A2760" s="4" t="s">
        <v>21</v>
      </c>
      <c r="B2760" s="1" t="s">
        <v>2</v>
      </c>
      <c r="C2760" s="14">
        <v>2020</v>
      </c>
      <c r="D2760" s="7" t="s">
        <v>41</v>
      </c>
      <c r="E2760" s="5">
        <v>28633.31</v>
      </c>
      <c r="F2760" s="5">
        <v>66.569999999999993</v>
      </c>
      <c r="G2760" s="5">
        <v>401.53</v>
      </c>
      <c r="H2760" s="5">
        <v>16.190000000000001</v>
      </c>
      <c r="I2760" s="5">
        <v>10.79</v>
      </c>
    </row>
    <row r="2761" spans="1:9" x14ac:dyDescent="0.25">
      <c r="A2761" s="2" t="s">
        <v>22</v>
      </c>
      <c r="B2761" s="1" t="s">
        <v>2</v>
      </c>
      <c r="C2761" s="14">
        <v>2020</v>
      </c>
      <c r="D2761" s="7" t="s">
        <v>41</v>
      </c>
      <c r="E2761" s="3">
        <v>945.73</v>
      </c>
      <c r="F2761" s="3">
        <v>2.19</v>
      </c>
      <c r="G2761" s="3">
        <v>13.07</v>
      </c>
      <c r="H2761" s="3">
        <v>0.53</v>
      </c>
      <c r="I2761" s="3">
        <v>0.35</v>
      </c>
    </row>
    <row r="2762" spans="1:9" ht="26.25" x14ac:dyDescent="0.25">
      <c r="A2762" s="2" t="s">
        <v>8</v>
      </c>
      <c r="B2762" s="1" t="s">
        <v>3</v>
      </c>
      <c r="C2762" s="14">
        <v>2020</v>
      </c>
      <c r="D2762" s="7" t="s">
        <v>41</v>
      </c>
      <c r="E2762" s="3">
        <v>10391.629999999999</v>
      </c>
      <c r="F2762" s="3">
        <v>23.52</v>
      </c>
      <c r="G2762" s="3">
        <v>161.66999999999999</v>
      </c>
      <c r="H2762" s="3">
        <v>13.79</v>
      </c>
      <c r="I2762" s="3">
        <v>4.01</v>
      </c>
    </row>
    <row r="2763" spans="1:9" x14ac:dyDescent="0.25">
      <c r="A2763" s="4" t="s">
        <v>9</v>
      </c>
      <c r="B2763" s="1" t="s">
        <v>3</v>
      </c>
      <c r="C2763" s="14">
        <v>2020</v>
      </c>
      <c r="D2763" s="7" t="s">
        <v>41</v>
      </c>
      <c r="E2763" s="5">
        <v>1502.31</v>
      </c>
      <c r="F2763" s="5">
        <v>2.66</v>
      </c>
      <c r="G2763" s="5">
        <v>15.84</v>
      </c>
      <c r="H2763" s="5">
        <v>2</v>
      </c>
      <c r="I2763" s="5">
        <v>0.65</v>
      </c>
    </row>
    <row r="2764" spans="1:9" x14ac:dyDescent="0.25">
      <c r="A2764" s="2" t="s">
        <v>10</v>
      </c>
      <c r="B2764" s="1" t="s">
        <v>3</v>
      </c>
      <c r="C2764" s="14">
        <v>2020</v>
      </c>
      <c r="D2764" s="7" t="s">
        <v>41</v>
      </c>
      <c r="E2764" s="3">
        <v>2048.4899999999998</v>
      </c>
      <c r="F2764" s="3">
        <v>4.71</v>
      </c>
      <c r="G2764" s="3">
        <v>31.97</v>
      </c>
      <c r="H2764" s="3">
        <v>2.72</v>
      </c>
      <c r="I2764" s="3">
        <v>0.78</v>
      </c>
    </row>
    <row r="2765" spans="1:9" ht="26.25" x14ac:dyDescent="0.25">
      <c r="A2765" s="4" t="s">
        <v>11</v>
      </c>
      <c r="B2765" s="1" t="s">
        <v>3</v>
      </c>
      <c r="C2765" s="14">
        <v>2020</v>
      </c>
      <c r="D2765" s="7" t="s">
        <v>41</v>
      </c>
      <c r="E2765" s="5">
        <v>18007.21</v>
      </c>
      <c r="F2765" s="5">
        <v>41.66</v>
      </c>
      <c r="G2765" s="5">
        <v>291.98</v>
      </c>
      <c r="H2765" s="5">
        <v>23.88</v>
      </c>
      <c r="I2765" s="5">
        <v>6.86</v>
      </c>
    </row>
    <row r="2766" spans="1:9" ht="26.25" x14ac:dyDescent="0.25">
      <c r="A2766" s="2" t="s">
        <v>12</v>
      </c>
      <c r="B2766" s="1" t="s">
        <v>3</v>
      </c>
      <c r="C2766" s="14">
        <v>2020</v>
      </c>
      <c r="D2766" s="7" t="s">
        <v>41</v>
      </c>
      <c r="E2766" s="3">
        <v>3346.38</v>
      </c>
      <c r="F2766" s="3">
        <v>7.51</v>
      </c>
      <c r="G2766" s="3">
        <v>52.45</v>
      </c>
      <c r="H2766" s="3">
        <v>4.4400000000000004</v>
      </c>
      <c r="I2766" s="3">
        <v>1.3</v>
      </c>
    </row>
    <row r="2767" spans="1:9" ht="26.25" x14ac:dyDescent="0.25">
      <c r="A2767" s="4" t="s">
        <v>13</v>
      </c>
      <c r="B2767" s="1" t="s">
        <v>3</v>
      </c>
      <c r="C2767" s="14">
        <v>2020</v>
      </c>
      <c r="D2767" s="7" t="s">
        <v>41</v>
      </c>
      <c r="E2767" s="5">
        <v>2844.3</v>
      </c>
      <c r="F2767" s="5">
        <v>6.43</v>
      </c>
      <c r="G2767" s="5">
        <v>44.78</v>
      </c>
      <c r="H2767" s="5">
        <v>3.77</v>
      </c>
      <c r="I2767" s="5">
        <v>1.1000000000000001</v>
      </c>
    </row>
    <row r="2768" spans="1:9" ht="26.25" x14ac:dyDescent="0.25">
      <c r="A2768" s="2" t="s">
        <v>14</v>
      </c>
      <c r="B2768" s="1" t="s">
        <v>3</v>
      </c>
      <c r="C2768" s="14">
        <v>2020</v>
      </c>
      <c r="D2768" s="7" t="s">
        <v>41</v>
      </c>
      <c r="E2768" s="3">
        <v>8905.76</v>
      </c>
      <c r="F2768" s="3">
        <v>16.350000000000001</v>
      </c>
      <c r="G2768" s="3">
        <v>108.49</v>
      </c>
      <c r="H2768" s="3">
        <v>11.82</v>
      </c>
      <c r="I2768" s="3">
        <v>3.81</v>
      </c>
    </row>
    <row r="2769" spans="1:9" ht="26.25" x14ac:dyDescent="0.25">
      <c r="A2769" s="4" t="s">
        <v>15</v>
      </c>
      <c r="B2769" s="1" t="s">
        <v>3</v>
      </c>
      <c r="C2769" s="14">
        <v>2020</v>
      </c>
      <c r="D2769" s="7" t="s">
        <v>41</v>
      </c>
      <c r="E2769" s="5">
        <v>49593.17</v>
      </c>
      <c r="F2769" s="5">
        <v>100.6</v>
      </c>
      <c r="G2769" s="5">
        <v>672.04</v>
      </c>
      <c r="H2769" s="5">
        <v>28.07</v>
      </c>
      <c r="I2769" s="5">
        <v>20.149999999999999</v>
      </c>
    </row>
    <row r="2770" spans="1:9" ht="39" x14ac:dyDescent="0.25">
      <c r="A2770" s="2" t="s">
        <v>16</v>
      </c>
      <c r="B2770" s="1" t="s">
        <v>3</v>
      </c>
      <c r="C2770" s="14">
        <v>2020</v>
      </c>
      <c r="D2770" s="7" t="s">
        <v>41</v>
      </c>
      <c r="E2770" s="3">
        <v>5371.37</v>
      </c>
      <c r="F2770" s="3">
        <v>11.38</v>
      </c>
      <c r="G2770" s="3">
        <v>79.36</v>
      </c>
      <c r="H2770" s="3">
        <v>3.05</v>
      </c>
      <c r="I2770" s="3">
        <v>2.14</v>
      </c>
    </row>
    <row r="2771" spans="1:9" ht="26.25" x14ac:dyDescent="0.25">
      <c r="A2771" s="4" t="s">
        <v>17</v>
      </c>
      <c r="B2771" s="1" t="s">
        <v>3</v>
      </c>
      <c r="C2771" s="14">
        <v>2020</v>
      </c>
      <c r="D2771" s="7" t="s">
        <v>41</v>
      </c>
      <c r="E2771" s="5">
        <v>12978.95</v>
      </c>
      <c r="F2771" s="5">
        <v>27.98</v>
      </c>
      <c r="G2771" s="5">
        <v>192.15</v>
      </c>
      <c r="H2771" s="5">
        <v>7.35</v>
      </c>
      <c r="I2771" s="5">
        <v>5.12</v>
      </c>
    </row>
    <row r="2772" spans="1:9" ht="26.25" x14ac:dyDescent="0.25">
      <c r="A2772" s="2" t="s">
        <v>18</v>
      </c>
      <c r="B2772" s="1" t="s">
        <v>3</v>
      </c>
      <c r="C2772" s="14">
        <v>2020</v>
      </c>
      <c r="D2772" s="7" t="s">
        <v>41</v>
      </c>
      <c r="E2772" s="3">
        <v>3535.19</v>
      </c>
      <c r="F2772" s="3">
        <v>7.84</v>
      </c>
      <c r="G2772" s="3">
        <v>51.27</v>
      </c>
      <c r="H2772" s="3">
        <v>2</v>
      </c>
      <c r="I2772" s="3">
        <v>1.37</v>
      </c>
    </row>
    <row r="2773" spans="1:9" ht="26.25" x14ac:dyDescent="0.25">
      <c r="A2773" s="4" t="s">
        <v>19</v>
      </c>
      <c r="B2773" s="1" t="s">
        <v>3</v>
      </c>
      <c r="C2773" s="14">
        <v>2020</v>
      </c>
      <c r="D2773" s="7" t="s">
        <v>41</v>
      </c>
      <c r="E2773" s="5">
        <v>0</v>
      </c>
      <c r="F2773" s="5">
        <v>0</v>
      </c>
      <c r="G2773" s="5">
        <v>0</v>
      </c>
      <c r="H2773" s="5">
        <v>0</v>
      </c>
      <c r="I2773" s="5">
        <v>0</v>
      </c>
    </row>
    <row r="2774" spans="1:9" ht="26.25" x14ac:dyDescent="0.25">
      <c r="A2774" s="2" t="s">
        <v>20</v>
      </c>
      <c r="B2774" s="1" t="s">
        <v>3</v>
      </c>
      <c r="C2774" s="14">
        <v>2020</v>
      </c>
      <c r="D2774" s="7" t="s">
        <v>41</v>
      </c>
      <c r="E2774" s="3">
        <v>1221.02</v>
      </c>
      <c r="F2774" s="3">
        <v>2.76</v>
      </c>
      <c r="G2774" s="3">
        <v>19.239999999999998</v>
      </c>
      <c r="H2774" s="3">
        <v>1.62</v>
      </c>
      <c r="I2774" s="3">
        <v>0.47</v>
      </c>
    </row>
    <row r="2775" spans="1:9" ht="26.25" x14ac:dyDescent="0.25">
      <c r="A2775" s="4" t="s">
        <v>21</v>
      </c>
      <c r="B2775" s="1" t="s">
        <v>3</v>
      </c>
      <c r="C2775" s="14">
        <v>2020</v>
      </c>
      <c r="D2775" s="7" t="s">
        <v>41</v>
      </c>
      <c r="E2775" s="5">
        <v>15394.54</v>
      </c>
      <c r="F2775" s="5">
        <v>17.510000000000002</v>
      </c>
      <c r="G2775" s="5">
        <v>107.58</v>
      </c>
      <c r="H2775" s="5">
        <v>20.41</v>
      </c>
      <c r="I2775" s="5">
        <v>7.62</v>
      </c>
    </row>
    <row r="2776" spans="1:9" x14ac:dyDescent="0.25">
      <c r="A2776" s="2" t="s">
        <v>22</v>
      </c>
      <c r="B2776" s="1" t="s">
        <v>3</v>
      </c>
      <c r="C2776" s="14">
        <v>2020</v>
      </c>
      <c r="D2776" s="7" t="s">
        <v>41</v>
      </c>
      <c r="E2776" s="3">
        <v>4282.93</v>
      </c>
      <c r="F2776" s="3">
        <v>8.69</v>
      </c>
      <c r="G2776" s="3">
        <v>60.22</v>
      </c>
      <c r="H2776" s="3">
        <v>5.68</v>
      </c>
      <c r="I2776" s="3">
        <v>1.75</v>
      </c>
    </row>
    <row r="2777" spans="1:9" ht="26.25" x14ac:dyDescent="0.25">
      <c r="A2777" s="2" t="s">
        <v>8</v>
      </c>
      <c r="B2777" s="1" t="s">
        <v>4</v>
      </c>
      <c r="C2777" s="14">
        <v>2020</v>
      </c>
      <c r="D2777" s="7" t="s">
        <v>41</v>
      </c>
      <c r="E2777" s="3">
        <v>24976.59</v>
      </c>
      <c r="F2777" s="3">
        <v>57.33</v>
      </c>
      <c r="G2777" s="3">
        <v>574.05999999999995</v>
      </c>
      <c r="H2777" s="3">
        <v>72.03</v>
      </c>
      <c r="I2777" s="3">
        <v>52.37</v>
      </c>
    </row>
    <row r="2778" spans="1:9" x14ac:dyDescent="0.25">
      <c r="A2778" s="4" t="s">
        <v>9</v>
      </c>
      <c r="B2778" s="1" t="s">
        <v>4</v>
      </c>
      <c r="C2778" s="14">
        <v>2020</v>
      </c>
      <c r="D2778" s="7" t="s">
        <v>41</v>
      </c>
      <c r="E2778" s="5">
        <v>1075.81</v>
      </c>
      <c r="F2778" s="5">
        <v>2.2400000000000002</v>
      </c>
      <c r="G2778" s="5">
        <v>19.47</v>
      </c>
      <c r="H2778" s="5">
        <v>2.7</v>
      </c>
      <c r="I2778" s="5">
        <v>1.7</v>
      </c>
    </row>
    <row r="2779" spans="1:9" x14ac:dyDescent="0.25">
      <c r="A2779" s="2" t="s">
        <v>10</v>
      </c>
      <c r="B2779" s="1" t="s">
        <v>4</v>
      </c>
      <c r="C2779" s="14">
        <v>2020</v>
      </c>
      <c r="D2779" s="7" t="s">
        <v>41</v>
      </c>
      <c r="E2779" s="3">
        <v>33037.18</v>
      </c>
      <c r="F2779" s="3">
        <v>76.34</v>
      </c>
      <c r="G2779" s="3">
        <v>787.6</v>
      </c>
      <c r="H2779" s="3">
        <v>98.85</v>
      </c>
      <c r="I2779" s="3">
        <v>73.52</v>
      </c>
    </row>
    <row r="2780" spans="1:9" ht="26.25" x14ac:dyDescent="0.25">
      <c r="A2780" s="4" t="s">
        <v>11</v>
      </c>
      <c r="B2780" s="1" t="s">
        <v>4</v>
      </c>
      <c r="C2780" s="14">
        <v>2020</v>
      </c>
      <c r="D2780" s="7" t="s">
        <v>41</v>
      </c>
      <c r="E2780" s="5">
        <v>17107.91</v>
      </c>
      <c r="F2780" s="5">
        <v>39.729999999999997</v>
      </c>
      <c r="G2780" s="5">
        <v>406.27</v>
      </c>
      <c r="H2780" s="5">
        <v>22.68</v>
      </c>
      <c r="I2780" s="5">
        <v>6.5</v>
      </c>
    </row>
    <row r="2781" spans="1:9" ht="26.25" x14ac:dyDescent="0.25">
      <c r="A2781" s="2" t="s">
        <v>12</v>
      </c>
      <c r="B2781" s="1" t="s">
        <v>4</v>
      </c>
      <c r="C2781" s="14">
        <v>2020</v>
      </c>
      <c r="D2781" s="7" t="s">
        <v>41</v>
      </c>
      <c r="E2781" s="3">
        <v>0</v>
      </c>
      <c r="F2781" s="3">
        <v>0</v>
      </c>
      <c r="G2781" s="3">
        <v>0</v>
      </c>
      <c r="H2781" s="3">
        <v>0</v>
      </c>
      <c r="I2781" s="3">
        <v>0</v>
      </c>
    </row>
    <row r="2782" spans="1:9" ht="26.25" x14ac:dyDescent="0.25">
      <c r="A2782" s="4" t="s">
        <v>13</v>
      </c>
      <c r="B2782" s="1" t="s">
        <v>4</v>
      </c>
      <c r="C2782" s="14">
        <v>2020</v>
      </c>
      <c r="D2782" s="7" t="s">
        <v>41</v>
      </c>
      <c r="E2782" s="5">
        <v>527.41999999999996</v>
      </c>
      <c r="F2782" s="5">
        <v>1.19</v>
      </c>
      <c r="G2782" s="5">
        <v>11.07</v>
      </c>
      <c r="H2782" s="5">
        <v>1.39</v>
      </c>
      <c r="I2782" s="5">
        <v>0.95</v>
      </c>
    </row>
    <row r="2783" spans="1:9" ht="26.25" x14ac:dyDescent="0.25">
      <c r="A2783" s="2" t="s">
        <v>14</v>
      </c>
      <c r="B2783" s="1" t="s">
        <v>4</v>
      </c>
      <c r="C2783" s="14">
        <v>2020</v>
      </c>
      <c r="D2783" s="7" t="s">
        <v>41</v>
      </c>
      <c r="E2783" s="3">
        <v>0</v>
      </c>
      <c r="F2783" s="3">
        <v>0</v>
      </c>
      <c r="G2783" s="3">
        <v>0</v>
      </c>
      <c r="H2783" s="3">
        <v>0</v>
      </c>
      <c r="I2783" s="3">
        <v>0</v>
      </c>
    </row>
    <row r="2784" spans="1:9" ht="26.25" x14ac:dyDescent="0.25">
      <c r="A2784" s="4" t="s">
        <v>15</v>
      </c>
      <c r="B2784" s="1" t="s">
        <v>4</v>
      </c>
      <c r="C2784" s="14">
        <v>2020</v>
      </c>
      <c r="D2784" s="7" t="s">
        <v>41</v>
      </c>
      <c r="E2784" s="5">
        <v>7551.35</v>
      </c>
      <c r="F2784" s="5">
        <v>16.27</v>
      </c>
      <c r="G2784" s="5">
        <v>101.02</v>
      </c>
      <c r="H2784" s="5">
        <v>10.050000000000001</v>
      </c>
      <c r="I2784" s="5">
        <v>6.45</v>
      </c>
    </row>
    <row r="2785" spans="1:9" ht="39" x14ac:dyDescent="0.25">
      <c r="A2785" s="2" t="s">
        <v>16</v>
      </c>
      <c r="B2785" s="1" t="s">
        <v>4</v>
      </c>
      <c r="C2785" s="14">
        <v>2020</v>
      </c>
      <c r="D2785" s="7" t="s">
        <v>41</v>
      </c>
      <c r="E2785" s="3">
        <v>21350.14</v>
      </c>
      <c r="F2785" s="3">
        <v>43.85</v>
      </c>
      <c r="G2785" s="3">
        <v>292.60000000000002</v>
      </c>
      <c r="H2785" s="3">
        <v>28.34</v>
      </c>
      <c r="I2785" s="3">
        <v>8.69</v>
      </c>
    </row>
    <row r="2786" spans="1:9" ht="26.25" x14ac:dyDescent="0.25">
      <c r="A2786" s="4" t="s">
        <v>17</v>
      </c>
      <c r="B2786" s="1" t="s">
        <v>4</v>
      </c>
      <c r="C2786" s="14">
        <v>2020</v>
      </c>
      <c r="D2786" s="7" t="s">
        <v>41</v>
      </c>
      <c r="E2786" s="5">
        <v>12213.66</v>
      </c>
      <c r="F2786" s="5">
        <v>27.37</v>
      </c>
      <c r="G2786" s="5">
        <v>185.14</v>
      </c>
      <c r="H2786" s="5">
        <v>16.21</v>
      </c>
      <c r="I2786" s="5">
        <v>4.75</v>
      </c>
    </row>
    <row r="2787" spans="1:9" ht="26.25" x14ac:dyDescent="0.25">
      <c r="A2787" s="2" t="s">
        <v>18</v>
      </c>
      <c r="B2787" s="1" t="s">
        <v>4</v>
      </c>
      <c r="C2787" s="14">
        <v>2020</v>
      </c>
      <c r="D2787" s="7" t="s">
        <v>41</v>
      </c>
      <c r="E2787" s="3">
        <v>0</v>
      </c>
      <c r="F2787" s="3">
        <v>0</v>
      </c>
      <c r="G2787" s="3">
        <v>0</v>
      </c>
      <c r="H2787" s="3">
        <v>0</v>
      </c>
      <c r="I2787" s="3">
        <v>0</v>
      </c>
    </row>
    <row r="2788" spans="1:9" ht="26.25" x14ac:dyDescent="0.25">
      <c r="A2788" s="4" t="s">
        <v>19</v>
      </c>
      <c r="B2788" s="1" t="s">
        <v>4</v>
      </c>
      <c r="C2788" s="14">
        <v>2020</v>
      </c>
      <c r="D2788" s="7" t="s">
        <v>41</v>
      </c>
      <c r="E2788" s="5">
        <v>168.17</v>
      </c>
      <c r="F2788" s="5">
        <v>0.36</v>
      </c>
      <c r="G2788" s="5">
        <v>3.44</v>
      </c>
      <c r="H2788" s="5">
        <v>0.47</v>
      </c>
      <c r="I2788" s="5">
        <v>0.32</v>
      </c>
    </row>
    <row r="2789" spans="1:9" ht="26.25" x14ac:dyDescent="0.25">
      <c r="A2789" s="2" t="s">
        <v>20</v>
      </c>
      <c r="B2789" s="1" t="s">
        <v>4</v>
      </c>
      <c r="C2789" s="14">
        <v>2020</v>
      </c>
      <c r="D2789" s="7" t="s">
        <v>41</v>
      </c>
      <c r="E2789" s="3">
        <v>2037.9</v>
      </c>
      <c r="F2789" s="3">
        <v>4.57</v>
      </c>
      <c r="G2789" s="3">
        <v>46.29</v>
      </c>
      <c r="H2789" s="3">
        <v>5.99</v>
      </c>
      <c r="I2789" s="3">
        <v>4.3600000000000003</v>
      </c>
    </row>
    <row r="2790" spans="1:9" ht="26.25" x14ac:dyDescent="0.25">
      <c r="A2790" s="4" t="s">
        <v>21</v>
      </c>
      <c r="B2790" s="1" t="s">
        <v>4</v>
      </c>
      <c r="C2790" s="14">
        <v>2020</v>
      </c>
      <c r="D2790" s="7" t="s">
        <v>41</v>
      </c>
      <c r="E2790" s="5">
        <v>86311.12</v>
      </c>
      <c r="F2790" s="5">
        <v>168.91</v>
      </c>
      <c r="G2790" s="5">
        <v>1478.78</v>
      </c>
      <c r="H2790" s="5">
        <v>223.69</v>
      </c>
      <c r="I2790" s="5">
        <v>139.51</v>
      </c>
    </row>
    <row r="2791" spans="1:9" x14ac:dyDescent="0.25">
      <c r="A2791" s="2" t="s">
        <v>22</v>
      </c>
      <c r="B2791" s="1" t="s">
        <v>4</v>
      </c>
      <c r="C2791" s="14">
        <v>2020</v>
      </c>
      <c r="D2791" s="7" t="s">
        <v>41</v>
      </c>
      <c r="E2791" s="3">
        <v>7329.55</v>
      </c>
      <c r="F2791" s="3">
        <v>13.41</v>
      </c>
      <c r="G2791" s="3">
        <v>120.19</v>
      </c>
      <c r="H2791" s="3">
        <v>19.91</v>
      </c>
      <c r="I2791" s="3">
        <v>12.45</v>
      </c>
    </row>
    <row r="2792" spans="1:9" ht="26.25" x14ac:dyDescent="0.25">
      <c r="A2792" s="2" t="s">
        <v>8</v>
      </c>
      <c r="B2792" s="1" t="s">
        <v>5</v>
      </c>
      <c r="C2792" s="14">
        <v>2020</v>
      </c>
      <c r="D2792" s="7" t="s">
        <v>41</v>
      </c>
      <c r="E2792" s="3">
        <v>3444.28</v>
      </c>
      <c r="F2792" s="3">
        <v>7.49</v>
      </c>
      <c r="G2792" s="3">
        <v>69.37</v>
      </c>
      <c r="H2792" s="3">
        <v>9.1199999999999992</v>
      </c>
      <c r="I2792" s="3">
        <v>6.12</v>
      </c>
    </row>
    <row r="2793" spans="1:9" x14ac:dyDescent="0.25">
      <c r="A2793" s="4" t="s">
        <v>9</v>
      </c>
      <c r="B2793" s="1" t="s">
        <v>5</v>
      </c>
      <c r="C2793" s="14">
        <v>2020</v>
      </c>
      <c r="D2793" s="7" t="s">
        <v>41</v>
      </c>
      <c r="E2793" s="5">
        <v>1688.23</v>
      </c>
      <c r="F2793" s="5">
        <v>3.76</v>
      </c>
      <c r="G2793" s="5">
        <v>35.369999999999997</v>
      </c>
      <c r="H2793" s="5">
        <v>4.51</v>
      </c>
      <c r="I2793" s="5">
        <v>3.09</v>
      </c>
    </row>
    <row r="2794" spans="1:9" x14ac:dyDescent="0.25">
      <c r="A2794" s="2" t="s">
        <v>10</v>
      </c>
      <c r="B2794" s="1" t="s">
        <v>5</v>
      </c>
      <c r="C2794" s="14">
        <v>2020</v>
      </c>
      <c r="D2794" s="7" t="s">
        <v>41</v>
      </c>
      <c r="E2794" s="3">
        <v>64817.23</v>
      </c>
      <c r="F2794" s="3">
        <v>150</v>
      </c>
      <c r="G2794" s="3">
        <v>1559.07</v>
      </c>
      <c r="H2794" s="3">
        <v>195.54</v>
      </c>
      <c r="I2794" s="3">
        <v>146.13</v>
      </c>
    </row>
    <row r="2795" spans="1:9" ht="26.25" x14ac:dyDescent="0.25">
      <c r="A2795" s="4" t="s">
        <v>11</v>
      </c>
      <c r="B2795" s="1" t="s">
        <v>5</v>
      </c>
      <c r="C2795" s="14">
        <v>2020</v>
      </c>
      <c r="D2795" s="7" t="s">
        <v>41</v>
      </c>
      <c r="E2795" s="5">
        <v>4735.9399999999996</v>
      </c>
      <c r="F2795" s="5">
        <v>11.06</v>
      </c>
      <c r="G2795" s="5">
        <v>111.59</v>
      </c>
      <c r="H2795" s="5">
        <v>13.84</v>
      </c>
      <c r="I2795" s="5">
        <v>10.14</v>
      </c>
    </row>
    <row r="2796" spans="1:9" ht="26.25" x14ac:dyDescent="0.25">
      <c r="A2796" s="2" t="s">
        <v>12</v>
      </c>
      <c r="B2796" s="1" t="s">
        <v>5</v>
      </c>
      <c r="C2796" s="14">
        <v>2020</v>
      </c>
      <c r="D2796" s="7" t="s">
        <v>41</v>
      </c>
      <c r="E2796" s="3">
        <v>0</v>
      </c>
      <c r="F2796" s="3">
        <v>0</v>
      </c>
      <c r="G2796" s="3">
        <v>0</v>
      </c>
      <c r="H2796" s="3">
        <v>0</v>
      </c>
      <c r="I2796" s="3">
        <v>0</v>
      </c>
    </row>
    <row r="2797" spans="1:9" ht="26.25" x14ac:dyDescent="0.25">
      <c r="A2797" s="4" t="s">
        <v>13</v>
      </c>
      <c r="B2797" s="1" t="s">
        <v>5</v>
      </c>
      <c r="C2797" s="14">
        <v>2020</v>
      </c>
      <c r="D2797" s="7" t="s">
        <v>41</v>
      </c>
      <c r="E2797" s="5">
        <v>0</v>
      </c>
      <c r="F2797" s="5">
        <v>0</v>
      </c>
      <c r="G2797" s="5">
        <v>0</v>
      </c>
      <c r="H2797" s="5">
        <v>0</v>
      </c>
      <c r="I2797" s="5">
        <v>0</v>
      </c>
    </row>
    <row r="2798" spans="1:9" ht="26.25" x14ac:dyDescent="0.25">
      <c r="A2798" s="2" t="s">
        <v>14</v>
      </c>
      <c r="B2798" s="1" t="s">
        <v>5</v>
      </c>
      <c r="C2798" s="14">
        <v>2020</v>
      </c>
      <c r="D2798" s="7" t="s">
        <v>41</v>
      </c>
      <c r="E2798" s="3">
        <v>0</v>
      </c>
      <c r="F2798" s="3">
        <v>0</v>
      </c>
      <c r="G2798" s="3">
        <v>0</v>
      </c>
      <c r="H2798" s="3">
        <v>0</v>
      </c>
      <c r="I2798" s="3">
        <v>0</v>
      </c>
    </row>
    <row r="2799" spans="1:9" ht="26.25" x14ac:dyDescent="0.25">
      <c r="A2799" s="4" t="s">
        <v>15</v>
      </c>
      <c r="B2799" s="1" t="s">
        <v>5</v>
      </c>
      <c r="C2799" s="14">
        <v>2020</v>
      </c>
      <c r="D2799" s="7" t="s">
        <v>41</v>
      </c>
      <c r="E2799" s="5">
        <v>0</v>
      </c>
      <c r="F2799" s="5">
        <v>0</v>
      </c>
      <c r="G2799" s="5">
        <v>0</v>
      </c>
      <c r="H2799" s="5">
        <v>0</v>
      </c>
      <c r="I2799" s="5">
        <v>0</v>
      </c>
    </row>
    <row r="2800" spans="1:9" ht="39" x14ac:dyDescent="0.25">
      <c r="A2800" s="2" t="s">
        <v>16</v>
      </c>
      <c r="B2800" s="1" t="s">
        <v>5</v>
      </c>
      <c r="C2800" s="14">
        <v>2020</v>
      </c>
      <c r="D2800" s="7" t="s">
        <v>41</v>
      </c>
      <c r="E2800" s="3">
        <v>0</v>
      </c>
      <c r="F2800" s="3">
        <v>0</v>
      </c>
      <c r="G2800" s="3">
        <v>0</v>
      </c>
      <c r="H2800" s="3">
        <v>0</v>
      </c>
      <c r="I2800" s="3">
        <v>0</v>
      </c>
    </row>
    <row r="2801" spans="1:9" ht="26.25" x14ac:dyDescent="0.25">
      <c r="A2801" s="4" t="s">
        <v>17</v>
      </c>
      <c r="B2801" s="1" t="s">
        <v>5</v>
      </c>
      <c r="C2801" s="14">
        <v>2020</v>
      </c>
      <c r="D2801" s="7" t="s">
        <v>41</v>
      </c>
      <c r="E2801" s="5">
        <v>16260.68</v>
      </c>
      <c r="F2801" s="5">
        <v>31.35</v>
      </c>
      <c r="G2801" s="5">
        <v>232.58</v>
      </c>
      <c r="H2801" s="5">
        <v>21.61</v>
      </c>
      <c r="I2801" s="5">
        <v>6.83</v>
      </c>
    </row>
    <row r="2802" spans="1:9" ht="26.25" x14ac:dyDescent="0.25">
      <c r="A2802" s="2" t="s">
        <v>18</v>
      </c>
      <c r="B2802" s="1" t="s">
        <v>5</v>
      </c>
      <c r="C2802" s="14">
        <v>2020</v>
      </c>
      <c r="D2802" s="7" t="s">
        <v>41</v>
      </c>
      <c r="E2802" s="3">
        <v>0</v>
      </c>
      <c r="F2802" s="3">
        <v>0</v>
      </c>
      <c r="G2802" s="3">
        <v>0</v>
      </c>
      <c r="H2802" s="3">
        <v>0</v>
      </c>
      <c r="I2802" s="3">
        <v>0</v>
      </c>
    </row>
    <row r="2803" spans="1:9" ht="26.25" x14ac:dyDescent="0.25">
      <c r="A2803" s="4" t="s">
        <v>19</v>
      </c>
      <c r="B2803" s="1" t="s">
        <v>5</v>
      </c>
      <c r="C2803" s="14">
        <v>2020</v>
      </c>
      <c r="D2803" s="7" t="s">
        <v>41</v>
      </c>
      <c r="E2803" s="5">
        <v>27962.76</v>
      </c>
      <c r="F2803" s="5">
        <v>63.97</v>
      </c>
      <c r="G2803" s="5">
        <v>673.46</v>
      </c>
      <c r="H2803" s="5">
        <v>85.95</v>
      </c>
      <c r="I2803" s="5">
        <v>64.489999999999995</v>
      </c>
    </row>
    <row r="2804" spans="1:9" ht="26.25" x14ac:dyDescent="0.25">
      <c r="A2804" s="2" t="s">
        <v>20</v>
      </c>
      <c r="B2804" s="1" t="s">
        <v>5</v>
      </c>
      <c r="C2804" s="14">
        <v>2020</v>
      </c>
      <c r="D2804" s="7" t="s">
        <v>41</v>
      </c>
      <c r="E2804" s="3">
        <v>333.63</v>
      </c>
      <c r="F2804" s="3">
        <v>0.74</v>
      </c>
      <c r="G2804" s="3">
        <v>6.93</v>
      </c>
      <c r="H2804" s="3">
        <v>0.88</v>
      </c>
      <c r="I2804" s="3">
        <v>0.6</v>
      </c>
    </row>
    <row r="2805" spans="1:9" ht="26.25" x14ac:dyDescent="0.25">
      <c r="A2805" s="4" t="s">
        <v>21</v>
      </c>
      <c r="B2805" s="1" t="s">
        <v>5</v>
      </c>
      <c r="C2805" s="14">
        <v>2020</v>
      </c>
      <c r="D2805" s="7" t="s">
        <v>41</v>
      </c>
      <c r="E2805" s="5">
        <v>180.05</v>
      </c>
      <c r="F2805" s="5">
        <v>0.42</v>
      </c>
      <c r="G2805" s="5">
        <v>4.1500000000000004</v>
      </c>
      <c r="H2805" s="5">
        <v>0.51</v>
      </c>
      <c r="I2805" s="5">
        <v>0.37</v>
      </c>
    </row>
    <row r="2806" spans="1:9" x14ac:dyDescent="0.25">
      <c r="A2806" s="2" t="s">
        <v>22</v>
      </c>
      <c r="B2806" s="1" t="s">
        <v>5</v>
      </c>
      <c r="C2806" s="14">
        <v>2020</v>
      </c>
      <c r="D2806" s="7" t="s">
        <v>41</v>
      </c>
      <c r="E2806" s="3">
        <v>5491.41</v>
      </c>
      <c r="F2806" s="3">
        <v>11.41</v>
      </c>
      <c r="G2806" s="3">
        <v>99.71</v>
      </c>
      <c r="H2806" s="3">
        <v>13.76</v>
      </c>
      <c r="I2806" s="3">
        <v>8.65</v>
      </c>
    </row>
    <row r="2807" spans="1:9" ht="26.25" x14ac:dyDescent="0.25">
      <c r="A2807" s="2" t="s">
        <v>8</v>
      </c>
      <c r="B2807" s="1" t="s">
        <v>6</v>
      </c>
      <c r="C2807" s="14">
        <v>2020</v>
      </c>
      <c r="D2807" s="7" t="s">
        <v>41</v>
      </c>
      <c r="E2807" s="3">
        <v>0</v>
      </c>
      <c r="F2807" s="3">
        <v>0</v>
      </c>
      <c r="G2807" s="3">
        <v>0</v>
      </c>
      <c r="H2807" s="3">
        <v>0</v>
      </c>
      <c r="I2807" s="3">
        <v>0</v>
      </c>
    </row>
    <row r="2808" spans="1:9" x14ac:dyDescent="0.25">
      <c r="A2808" s="4" t="s">
        <v>9</v>
      </c>
      <c r="B2808" s="1" t="s">
        <v>6</v>
      </c>
      <c r="C2808" s="14">
        <v>2020</v>
      </c>
      <c r="D2808" s="7" t="s">
        <v>41</v>
      </c>
      <c r="E2808" s="5">
        <v>548.07000000000005</v>
      </c>
      <c r="F2808" s="5">
        <v>1.25</v>
      </c>
      <c r="G2808" s="5">
        <v>11.74</v>
      </c>
      <c r="H2808" s="5">
        <v>1.37</v>
      </c>
      <c r="I2808" s="5">
        <v>0.9</v>
      </c>
    </row>
    <row r="2809" spans="1:9" x14ac:dyDescent="0.25">
      <c r="A2809" s="2" t="s">
        <v>10</v>
      </c>
      <c r="B2809" s="1" t="s">
        <v>6</v>
      </c>
      <c r="C2809" s="14">
        <v>2020</v>
      </c>
      <c r="D2809" s="7" t="s">
        <v>41</v>
      </c>
      <c r="E2809" s="3">
        <v>18295.05</v>
      </c>
      <c r="F2809" s="3">
        <v>42.37</v>
      </c>
      <c r="G2809" s="3">
        <v>443.61</v>
      </c>
      <c r="H2809" s="3">
        <v>55.32</v>
      </c>
      <c r="I2809" s="3">
        <v>41.38</v>
      </c>
    </row>
    <row r="2810" spans="1:9" ht="26.25" x14ac:dyDescent="0.25">
      <c r="A2810" s="4" t="s">
        <v>11</v>
      </c>
      <c r="B2810" s="1" t="s">
        <v>6</v>
      </c>
      <c r="C2810" s="14">
        <v>2020</v>
      </c>
      <c r="D2810" s="7" t="s">
        <v>41</v>
      </c>
      <c r="E2810" s="5">
        <v>1568.83</v>
      </c>
      <c r="F2810" s="5">
        <v>3.61</v>
      </c>
      <c r="G2810" s="5">
        <v>37.340000000000003</v>
      </c>
      <c r="H2810" s="5">
        <v>4.6500000000000004</v>
      </c>
      <c r="I2810" s="5">
        <v>3.43</v>
      </c>
    </row>
    <row r="2811" spans="1:9" ht="26.25" x14ac:dyDescent="0.25">
      <c r="A2811" s="2" t="s">
        <v>12</v>
      </c>
      <c r="B2811" s="1" t="s">
        <v>6</v>
      </c>
      <c r="C2811" s="14">
        <v>2020</v>
      </c>
      <c r="D2811" s="7" t="s">
        <v>41</v>
      </c>
      <c r="E2811" s="3">
        <v>0</v>
      </c>
      <c r="F2811" s="3">
        <v>0</v>
      </c>
      <c r="G2811" s="3">
        <v>0</v>
      </c>
      <c r="H2811" s="3">
        <v>0</v>
      </c>
      <c r="I2811" s="3">
        <v>0</v>
      </c>
    </row>
    <row r="2812" spans="1:9" ht="26.25" x14ac:dyDescent="0.25">
      <c r="A2812" s="4" t="s">
        <v>13</v>
      </c>
      <c r="B2812" s="1" t="s">
        <v>6</v>
      </c>
      <c r="C2812" s="14">
        <v>2020</v>
      </c>
      <c r="D2812" s="7" t="s">
        <v>41</v>
      </c>
      <c r="E2812" s="5">
        <v>0</v>
      </c>
      <c r="F2812" s="5">
        <v>0</v>
      </c>
      <c r="G2812" s="5">
        <v>0</v>
      </c>
      <c r="H2812" s="5">
        <v>0</v>
      </c>
      <c r="I2812" s="5">
        <v>0</v>
      </c>
    </row>
    <row r="2813" spans="1:9" ht="26.25" x14ac:dyDescent="0.25">
      <c r="A2813" s="2" t="s">
        <v>14</v>
      </c>
      <c r="B2813" s="1" t="s">
        <v>6</v>
      </c>
      <c r="C2813" s="14">
        <v>2020</v>
      </c>
      <c r="D2813" s="7" t="s">
        <v>41</v>
      </c>
      <c r="E2813" s="3">
        <v>0</v>
      </c>
      <c r="F2813" s="3">
        <v>0</v>
      </c>
      <c r="G2813" s="3">
        <v>0</v>
      </c>
      <c r="H2813" s="3">
        <v>0</v>
      </c>
      <c r="I2813" s="3">
        <v>0</v>
      </c>
    </row>
    <row r="2814" spans="1:9" ht="26.25" x14ac:dyDescent="0.25">
      <c r="A2814" s="4" t="s">
        <v>15</v>
      </c>
      <c r="B2814" s="1" t="s">
        <v>6</v>
      </c>
      <c r="C2814" s="14">
        <v>2020</v>
      </c>
      <c r="D2814" s="7" t="s">
        <v>41</v>
      </c>
      <c r="E2814" s="5">
        <v>0</v>
      </c>
      <c r="F2814" s="5">
        <v>0</v>
      </c>
      <c r="G2814" s="5">
        <v>0</v>
      </c>
      <c r="H2814" s="5">
        <v>0</v>
      </c>
      <c r="I2814" s="5">
        <v>0</v>
      </c>
    </row>
    <row r="2815" spans="1:9" ht="39" x14ac:dyDescent="0.25">
      <c r="A2815" s="2" t="s">
        <v>16</v>
      </c>
      <c r="B2815" s="1" t="s">
        <v>6</v>
      </c>
      <c r="C2815" s="14">
        <v>2020</v>
      </c>
      <c r="D2815" s="7" t="s">
        <v>41</v>
      </c>
      <c r="E2815" s="3">
        <v>0</v>
      </c>
      <c r="F2815" s="3">
        <v>0</v>
      </c>
      <c r="G2815" s="3">
        <v>0</v>
      </c>
      <c r="H2815" s="3">
        <v>0</v>
      </c>
      <c r="I2815" s="3">
        <v>0</v>
      </c>
    </row>
    <row r="2816" spans="1:9" ht="26.25" x14ac:dyDescent="0.25">
      <c r="A2816" s="4" t="s">
        <v>17</v>
      </c>
      <c r="B2816" s="1" t="s">
        <v>6</v>
      </c>
      <c r="C2816" s="14">
        <v>2020</v>
      </c>
      <c r="D2816" s="7" t="s">
        <v>41</v>
      </c>
      <c r="E2816" s="5">
        <v>3487.15</v>
      </c>
      <c r="F2816" s="5">
        <v>6.81</v>
      </c>
      <c r="G2816" s="5">
        <v>51.52</v>
      </c>
      <c r="H2816" s="5">
        <v>6.77</v>
      </c>
      <c r="I2816" s="5">
        <v>3.03</v>
      </c>
    </row>
    <row r="2817" spans="1:9" ht="26.25" x14ac:dyDescent="0.25">
      <c r="A2817" s="2" t="s">
        <v>18</v>
      </c>
      <c r="B2817" s="1" t="s">
        <v>6</v>
      </c>
      <c r="C2817" s="14">
        <v>2020</v>
      </c>
      <c r="D2817" s="7" t="s">
        <v>41</v>
      </c>
      <c r="E2817" s="3">
        <v>0</v>
      </c>
      <c r="F2817" s="3">
        <v>0</v>
      </c>
      <c r="G2817" s="3">
        <v>0</v>
      </c>
      <c r="H2817" s="3">
        <v>0</v>
      </c>
      <c r="I2817" s="3">
        <v>0</v>
      </c>
    </row>
    <row r="2818" spans="1:9" ht="26.25" x14ac:dyDescent="0.25">
      <c r="A2818" s="4" t="s">
        <v>19</v>
      </c>
      <c r="B2818" s="1" t="s">
        <v>6</v>
      </c>
      <c r="C2818" s="14">
        <v>2020</v>
      </c>
      <c r="D2818" s="7" t="s">
        <v>41</v>
      </c>
      <c r="E2818" s="5">
        <v>86842.92</v>
      </c>
      <c r="F2818" s="5">
        <v>201.04</v>
      </c>
      <c r="G2818" s="5">
        <v>2049.09</v>
      </c>
      <c r="H2818" s="5">
        <v>250.85</v>
      </c>
      <c r="I2818" s="5">
        <v>183.02</v>
      </c>
    </row>
    <row r="2819" spans="1:9" ht="26.25" x14ac:dyDescent="0.25">
      <c r="A2819" s="2" t="s">
        <v>20</v>
      </c>
      <c r="B2819" s="1" t="s">
        <v>6</v>
      </c>
      <c r="C2819" s="14">
        <v>2020</v>
      </c>
      <c r="D2819" s="7" t="s">
        <v>41</v>
      </c>
      <c r="E2819" s="3">
        <v>0</v>
      </c>
      <c r="F2819" s="3">
        <v>0</v>
      </c>
      <c r="G2819" s="3">
        <v>0</v>
      </c>
      <c r="H2819" s="3">
        <v>0</v>
      </c>
      <c r="I2819" s="3">
        <v>0</v>
      </c>
    </row>
    <row r="2820" spans="1:9" ht="26.25" x14ac:dyDescent="0.25">
      <c r="A2820" s="4" t="s">
        <v>21</v>
      </c>
      <c r="B2820" s="1" t="s">
        <v>6</v>
      </c>
      <c r="C2820" s="14">
        <v>2020</v>
      </c>
      <c r="D2820" s="7" t="s">
        <v>41</v>
      </c>
      <c r="E2820" s="5">
        <v>0</v>
      </c>
      <c r="F2820" s="5">
        <v>0</v>
      </c>
      <c r="G2820" s="5">
        <v>0</v>
      </c>
      <c r="H2820" s="5">
        <v>0</v>
      </c>
      <c r="I2820" s="5">
        <v>0</v>
      </c>
    </row>
    <row r="2821" spans="1:9" x14ac:dyDescent="0.25">
      <c r="A2821" s="2" t="s">
        <v>22</v>
      </c>
      <c r="B2821" s="1" t="s">
        <v>6</v>
      </c>
      <c r="C2821" s="14">
        <v>2020</v>
      </c>
      <c r="D2821" s="7" t="s">
        <v>41</v>
      </c>
      <c r="E2821" s="3">
        <v>785.64</v>
      </c>
      <c r="F2821" s="3">
        <v>1.7</v>
      </c>
      <c r="G2821" s="3">
        <v>15.82</v>
      </c>
      <c r="H2821" s="3">
        <v>2</v>
      </c>
      <c r="I2821" s="3">
        <v>1.3</v>
      </c>
    </row>
    <row r="2822" spans="1:9" ht="26.25" x14ac:dyDescent="0.25">
      <c r="A2822" s="2" t="s">
        <v>8</v>
      </c>
      <c r="B2822" s="1" t="s">
        <v>7</v>
      </c>
      <c r="C2822" s="14">
        <v>2020</v>
      </c>
      <c r="D2822" s="7" t="s">
        <v>41</v>
      </c>
      <c r="E2822" s="3">
        <v>0</v>
      </c>
      <c r="F2822" s="3">
        <v>0</v>
      </c>
      <c r="G2822" s="3">
        <v>0</v>
      </c>
      <c r="H2822" s="3">
        <v>0</v>
      </c>
      <c r="I2822" s="3">
        <v>0</v>
      </c>
    </row>
    <row r="2823" spans="1:9" x14ac:dyDescent="0.25">
      <c r="A2823" s="4" t="s">
        <v>9</v>
      </c>
      <c r="B2823" s="1" t="s">
        <v>7</v>
      </c>
      <c r="C2823" s="14">
        <v>2020</v>
      </c>
      <c r="D2823" s="7" t="s">
        <v>41</v>
      </c>
      <c r="E2823" s="5">
        <v>457730.42</v>
      </c>
      <c r="F2823" s="5">
        <v>1056.78</v>
      </c>
      <c r="G2823" s="5">
        <v>10846.3</v>
      </c>
      <c r="H2823" s="5">
        <v>1339.06</v>
      </c>
      <c r="I2823" s="5">
        <v>982.54</v>
      </c>
    </row>
    <row r="2824" spans="1:9" x14ac:dyDescent="0.25">
      <c r="A2824" s="2" t="s">
        <v>10</v>
      </c>
      <c r="B2824" s="1" t="s">
        <v>7</v>
      </c>
      <c r="C2824" s="14">
        <v>2020</v>
      </c>
      <c r="D2824" s="7" t="s">
        <v>41</v>
      </c>
      <c r="E2824" s="3">
        <v>144.85</v>
      </c>
      <c r="F2824" s="3">
        <v>0.34</v>
      </c>
      <c r="G2824" s="3">
        <v>3.35</v>
      </c>
      <c r="H2824" s="3">
        <v>0.4</v>
      </c>
      <c r="I2824" s="3">
        <v>0.28999999999999998</v>
      </c>
    </row>
    <row r="2825" spans="1:9" ht="26.25" x14ac:dyDescent="0.25">
      <c r="A2825" s="4" t="s">
        <v>11</v>
      </c>
      <c r="B2825" s="1" t="s">
        <v>7</v>
      </c>
      <c r="C2825" s="14">
        <v>2020</v>
      </c>
      <c r="D2825" s="7" t="s">
        <v>41</v>
      </c>
      <c r="E2825" s="5">
        <v>0</v>
      </c>
      <c r="F2825" s="5">
        <v>0</v>
      </c>
      <c r="G2825" s="5">
        <v>0</v>
      </c>
      <c r="H2825" s="5">
        <v>0</v>
      </c>
      <c r="I2825" s="5">
        <v>0</v>
      </c>
    </row>
    <row r="2826" spans="1:9" ht="26.25" x14ac:dyDescent="0.25">
      <c r="A2826" s="2" t="s">
        <v>12</v>
      </c>
      <c r="B2826" s="1" t="s">
        <v>7</v>
      </c>
      <c r="C2826" s="14">
        <v>2020</v>
      </c>
      <c r="D2826" s="7" t="s">
        <v>41</v>
      </c>
      <c r="E2826" s="3">
        <v>0</v>
      </c>
      <c r="F2826" s="3">
        <v>0</v>
      </c>
      <c r="G2826" s="3">
        <v>0</v>
      </c>
      <c r="H2826" s="3">
        <v>0</v>
      </c>
      <c r="I2826" s="3">
        <v>0</v>
      </c>
    </row>
    <row r="2827" spans="1:9" ht="26.25" x14ac:dyDescent="0.25">
      <c r="A2827" s="4" t="s">
        <v>13</v>
      </c>
      <c r="B2827" s="1" t="s">
        <v>7</v>
      </c>
      <c r="C2827" s="14">
        <v>2020</v>
      </c>
      <c r="D2827" s="7" t="s">
        <v>41</v>
      </c>
      <c r="E2827" s="5">
        <v>0</v>
      </c>
      <c r="F2827" s="5">
        <v>0</v>
      </c>
      <c r="G2827" s="5">
        <v>0</v>
      </c>
      <c r="H2827" s="5">
        <v>0</v>
      </c>
      <c r="I2827" s="5">
        <v>0</v>
      </c>
    </row>
    <row r="2828" spans="1:9" ht="26.25" x14ac:dyDescent="0.25">
      <c r="A2828" s="2" t="s">
        <v>14</v>
      </c>
      <c r="B2828" s="1" t="s">
        <v>7</v>
      </c>
      <c r="C2828" s="14">
        <v>2020</v>
      </c>
      <c r="D2828" s="7" t="s">
        <v>41</v>
      </c>
      <c r="E2828" s="3">
        <v>0</v>
      </c>
      <c r="F2828" s="3">
        <v>0</v>
      </c>
      <c r="G2828" s="3">
        <v>0</v>
      </c>
      <c r="H2828" s="3">
        <v>0</v>
      </c>
      <c r="I2828" s="3">
        <v>0</v>
      </c>
    </row>
    <row r="2829" spans="1:9" ht="26.25" x14ac:dyDescent="0.25">
      <c r="A2829" s="4" t="s">
        <v>15</v>
      </c>
      <c r="B2829" s="1" t="s">
        <v>7</v>
      </c>
      <c r="C2829" s="14">
        <v>2020</v>
      </c>
      <c r="D2829" s="7" t="s">
        <v>41</v>
      </c>
      <c r="E2829" s="5">
        <v>0</v>
      </c>
      <c r="F2829" s="5">
        <v>0</v>
      </c>
      <c r="G2829" s="5">
        <v>0</v>
      </c>
      <c r="H2829" s="5">
        <v>0</v>
      </c>
      <c r="I2829" s="5">
        <v>0</v>
      </c>
    </row>
    <row r="2830" spans="1:9" ht="39" x14ac:dyDescent="0.25">
      <c r="A2830" s="2" t="s">
        <v>16</v>
      </c>
      <c r="B2830" s="1" t="s">
        <v>7</v>
      </c>
      <c r="C2830" s="14">
        <v>2020</v>
      </c>
      <c r="D2830" s="7" t="s">
        <v>41</v>
      </c>
      <c r="E2830" s="3">
        <v>0</v>
      </c>
      <c r="F2830" s="3">
        <v>0</v>
      </c>
      <c r="G2830" s="3">
        <v>0</v>
      </c>
      <c r="H2830" s="3">
        <v>0</v>
      </c>
      <c r="I2830" s="3">
        <v>0</v>
      </c>
    </row>
    <row r="2831" spans="1:9" ht="26.25" x14ac:dyDescent="0.25">
      <c r="A2831" s="4" t="s">
        <v>17</v>
      </c>
      <c r="B2831" s="1" t="s">
        <v>7</v>
      </c>
      <c r="C2831" s="14">
        <v>2020</v>
      </c>
      <c r="D2831" s="7" t="s">
        <v>41</v>
      </c>
      <c r="E2831" s="5">
        <v>0</v>
      </c>
      <c r="F2831" s="5">
        <v>0</v>
      </c>
      <c r="G2831" s="5">
        <v>0</v>
      </c>
      <c r="H2831" s="5">
        <v>0</v>
      </c>
      <c r="I2831" s="5">
        <v>0</v>
      </c>
    </row>
    <row r="2832" spans="1:9" ht="26.25" x14ac:dyDescent="0.25">
      <c r="A2832" s="2" t="s">
        <v>18</v>
      </c>
      <c r="B2832" s="1" t="s">
        <v>7</v>
      </c>
      <c r="C2832" s="14">
        <v>2020</v>
      </c>
      <c r="D2832" s="7" t="s">
        <v>41</v>
      </c>
      <c r="E2832" s="3">
        <v>0</v>
      </c>
      <c r="F2832" s="3">
        <v>0</v>
      </c>
      <c r="G2832" s="3">
        <v>0</v>
      </c>
      <c r="H2832" s="3">
        <v>0</v>
      </c>
      <c r="I2832" s="3">
        <v>0</v>
      </c>
    </row>
    <row r="2833" spans="1:9" ht="26.25" x14ac:dyDescent="0.25">
      <c r="A2833" s="4" t="s">
        <v>19</v>
      </c>
      <c r="B2833" s="1" t="s">
        <v>7</v>
      </c>
      <c r="C2833" s="14">
        <v>2020</v>
      </c>
      <c r="D2833" s="7" t="s">
        <v>41</v>
      </c>
      <c r="E2833" s="5">
        <v>0</v>
      </c>
      <c r="F2833" s="5">
        <v>0</v>
      </c>
      <c r="G2833" s="5">
        <v>0</v>
      </c>
      <c r="H2833" s="5">
        <v>0</v>
      </c>
      <c r="I2833" s="5">
        <v>0</v>
      </c>
    </row>
    <row r="2834" spans="1:9" ht="26.25" x14ac:dyDescent="0.25">
      <c r="A2834" s="2" t="s">
        <v>20</v>
      </c>
      <c r="B2834" s="1" t="s">
        <v>7</v>
      </c>
      <c r="C2834" s="14">
        <v>2020</v>
      </c>
      <c r="D2834" s="7" t="s">
        <v>41</v>
      </c>
      <c r="E2834" s="3">
        <v>0</v>
      </c>
      <c r="F2834" s="3">
        <v>0</v>
      </c>
      <c r="G2834" s="3">
        <v>0</v>
      </c>
      <c r="H2834" s="3">
        <v>0</v>
      </c>
      <c r="I2834" s="3">
        <v>0</v>
      </c>
    </row>
    <row r="2835" spans="1:9" ht="26.25" x14ac:dyDescent="0.25">
      <c r="A2835" s="4" t="s">
        <v>21</v>
      </c>
      <c r="B2835" s="1" t="s">
        <v>7</v>
      </c>
      <c r="C2835" s="14">
        <v>2020</v>
      </c>
      <c r="D2835" s="7" t="s">
        <v>41</v>
      </c>
      <c r="E2835" s="5">
        <v>0</v>
      </c>
      <c r="F2835" s="5">
        <v>0</v>
      </c>
      <c r="G2835" s="5">
        <v>0</v>
      </c>
      <c r="H2835" s="5">
        <v>0</v>
      </c>
      <c r="I2835" s="5">
        <v>0</v>
      </c>
    </row>
    <row r="2836" spans="1:9" x14ac:dyDescent="0.25">
      <c r="A2836" s="2" t="s">
        <v>22</v>
      </c>
      <c r="B2836" s="1" t="s">
        <v>7</v>
      </c>
      <c r="C2836" s="14">
        <v>2020</v>
      </c>
      <c r="D2836" s="7" t="s">
        <v>41</v>
      </c>
      <c r="E2836" s="3">
        <v>0</v>
      </c>
      <c r="F2836" s="3">
        <v>0</v>
      </c>
      <c r="G2836" s="3">
        <v>0</v>
      </c>
      <c r="H2836" s="3">
        <v>0</v>
      </c>
      <c r="I2836" s="3">
        <v>0</v>
      </c>
    </row>
    <row r="2837" spans="1:9" ht="26.25" x14ac:dyDescent="0.25">
      <c r="A2837" s="2" t="s">
        <v>8</v>
      </c>
      <c r="B2837" s="1" t="s">
        <v>1</v>
      </c>
      <c r="C2837" s="14">
        <v>2021</v>
      </c>
      <c r="D2837" s="7" t="s">
        <v>40</v>
      </c>
      <c r="E2837" s="3">
        <v>2711.14</v>
      </c>
      <c r="F2837" s="3">
        <v>6.32</v>
      </c>
      <c r="G2837" s="3">
        <v>37.549999999999997</v>
      </c>
      <c r="H2837" s="3">
        <v>1.54</v>
      </c>
      <c r="I2837" s="3">
        <v>1.02</v>
      </c>
    </row>
    <row r="2838" spans="1:9" x14ac:dyDescent="0.25">
      <c r="A2838" s="4" t="s">
        <v>9</v>
      </c>
      <c r="B2838" s="1" t="s">
        <v>1</v>
      </c>
      <c r="C2838" s="14">
        <v>2021</v>
      </c>
      <c r="D2838" s="7" t="s">
        <v>40</v>
      </c>
      <c r="E2838" s="5">
        <v>0</v>
      </c>
      <c r="F2838" s="5">
        <v>0</v>
      </c>
      <c r="G2838" s="5">
        <v>0</v>
      </c>
      <c r="H2838" s="5">
        <v>0</v>
      </c>
      <c r="I2838" s="5">
        <v>0</v>
      </c>
    </row>
    <row r="2839" spans="1:9" x14ac:dyDescent="0.25">
      <c r="A2839" s="2" t="s">
        <v>10</v>
      </c>
      <c r="B2839" s="1" t="s">
        <v>1</v>
      </c>
      <c r="C2839" s="14">
        <v>2021</v>
      </c>
      <c r="D2839" s="7" t="s">
        <v>40</v>
      </c>
      <c r="E2839" s="3">
        <v>670.57</v>
      </c>
      <c r="F2839" s="3">
        <v>1.56</v>
      </c>
      <c r="G2839" s="3">
        <v>9.2899999999999991</v>
      </c>
      <c r="H2839" s="3">
        <v>0.38</v>
      </c>
      <c r="I2839" s="3">
        <v>0.25</v>
      </c>
    </row>
    <row r="2840" spans="1:9" ht="26.25" x14ac:dyDescent="0.25">
      <c r="A2840" s="4" t="s">
        <v>11</v>
      </c>
      <c r="B2840" s="1" t="s">
        <v>1</v>
      </c>
      <c r="C2840" s="14">
        <v>2021</v>
      </c>
      <c r="D2840" s="7" t="s">
        <v>40</v>
      </c>
      <c r="E2840" s="5">
        <v>9394.7999999999993</v>
      </c>
      <c r="F2840" s="5">
        <v>21.87</v>
      </c>
      <c r="G2840" s="5">
        <v>130.05000000000001</v>
      </c>
      <c r="H2840" s="5">
        <v>5.32</v>
      </c>
      <c r="I2840" s="5">
        <v>3.55</v>
      </c>
    </row>
    <row r="2841" spans="1:9" ht="26.25" x14ac:dyDescent="0.25">
      <c r="A2841" s="2" t="s">
        <v>12</v>
      </c>
      <c r="B2841" s="1" t="s">
        <v>1</v>
      </c>
      <c r="C2841" s="14">
        <v>2021</v>
      </c>
      <c r="D2841" s="7" t="s">
        <v>40</v>
      </c>
      <c r="E2841" s="3">
        <v>0</v>
      </c>
      <c r="F2841" s="3">
        <v>0</v>
      </c>
      <c r="G2841" s="3">
        <v>0</v>
      </c>
      <c r="H2841" s="3">
        <v>0</v>
      </c>
      <c r="I2841" s="3">
        <v>0</v>
      </c>
    </row>
    <row r="2842" spans="1:9" ht="26.25" x14ac:dyDescent="0.25">
      <c r="A2842" s="4" t="s">
        <v>13</v>
      </c>
      <c r="B2842" s="1" t="s">
        <v>1</v>
      </c>
      <c r="C2842" s="14">
        <v>2021</v>
      </c>
      <c r="D2842" s="7" t="s">
        <v>40</v>
      </c>
      <c r="E2842" s="5">
        <v>82.16</v>
      </c>
      <c r="F2842" s="5">
        <v>0.19</v>
      </c>
      <c r="G2842" s="5">
        <v>1.1399999999999999</v>
      </c>
      <c r="H2842" s="5">
        <v>0.05</v>
      </c>
      <c r="I2842" s="5">
        <v>0.03</v>
      </c>
    </row>
    <row r="2843" spans="1:9" ht="26.25" x14ac:dyDescent="0.25">
      <c r="A2843" s="2" t="s">
        <v>14</v>
      </c>
      <c r="B2843" s="1" t="s">
        <v>1</v>
      </c>
      <c r="C2843" s="14">
        <v>2021</v>
      </c>
      <c r="D2843" s="7" t="s">
        <v>40</v>
      </c>
      <c r="E2843" s="3">
        <v>0</v>
      </c>
      <c r="F2843" s="3">
        <v>0</v>
      </c>
      <c r="G2843" s="3">
        <v>0</v>
      </c>
      <c r="H2843" s="3">
        <v>0</v>
      </c>
      <c r="I2843" s="3">
        <v>0</v>
      </c>
    </row>
    <row r="2844" spans="1:9" ht="26.25" x14ac:dyDescent="0.25">
      <c r="A2844" s="4" t="s">
        <v>15</v>
      </c>
      <c r="B2844" s="1" t="s">
        <v>1</v>
      </c>
      <c r="C2844" s="14">
        <v>2021</v>
      </c>
      <c r="D2844" s="7" t="s">
        <v>40</v>
      </c>
      <c r="E2844" s="5">
        <v>2042.89</v>
      </c>
      <c r="F2844" s="5">
        <v>4.74</v>
      </c>
      <c r="G2844" s="5">
        <v>28.19</v>
      </c>
      <c r="H2844" s="5">
        <v>1.1499999999999999</v>
      </c>
      <c r="I2844" s="5">
        <v>0.77</v>
      </c>
    </row>
    <row r="2845" spans="1:9" ht="39" x14ac:dyDescent="0.25">
      <c r="A2845" s="2" t="s">
        <v>16</v>
      </c>
      <c r="B2845" s="1" t="s">
        <v>1</v>
      </c>
      <c r="C2845" s="14">
        <v>2021</v>
      </c>
      <c r="D2845" s="7" t="s">
        <v>40</v>
      </c>
      <c r="E2845" s="3">
        <v>689.07</v>
      </c>
      <c r="F2845" s="3">
        <v>1.6</v>
      </c>
      <c r="G2845" s="3">
        <v>9.5399999999999991</v>
      </c>
      <c r="H2845" s="3">
        <v>0.39</v>
      </c>
      <c r="I2845" s="3">
        <v>0.26</v>
      </c>
    </row>
    <row r="2846" spans="1:9" ht="26.25" x14ac:dyDescent="0.25">
      <c r="A2846" s="4" t="s">
        <v>17</v>
      </c>
      <c r="B2846" s="1" t="s">
        <v>1</v>
      </c>
      <c r="C2846" s="14">
        <v>2021</v>
      </c>
      <c r="D2846" s="7" t="s">
        <v>40</v>
      </c>
      <c r="E2846" s="5">
        <v>46582.9</v>
      </c>
      <c r="F2846" s="5">
        <v>108.27</v>
      </c>
      <c r="G2846" s="5">
        <v>643.76</v>
      </c>
      <c r="H2846" s="5">
        <v>26.34</v>
      </c>
      <c r="I2846" s="5">
        <v>17.559999999999999</v>
      </c>
    </row>
    <row r="2847" spans="1:9" ht="26.25" x14ac:dyDescent="0.25">
      <c r="A2847" s="2" t="s">
        <v>18</v>
      </c>
      <c r="B2847" s="1" t="s">
        <v>1</v>
      </c>
      <c r="C2847" s="14">
        <v>2021</v>
      </c>
      <c r="D2847" s="7" t="s">
        <v>40</v>
      </c>
      <c r="E2847" s="3">
        <v>48656.27</v>
      </c>
      <c r="F2847" s="3">
        <v>112.99</v>
      </c>
      <c r="G2847" s="3">
        <v>671.82</v>
      </c>
      <c r="H2847" s="3">
        <v>27.48</v>
      </c>
      <c r="I2847" s="3">
        <v>18.32</v>
      </c>
    </row>
    <row r="2848" spans="1:9" ht="26.25" x14ac:dyDescent="0.25">
      <c r="A2848" s="4" t="s">
        <v>19</v>
      </c>
      <c r="B2848" s="1" t="s">
        <v>1</v>
      </c>
      <c r="C2848" s="14">
        <v>2021</v>
      </c>
      <c r="D2848" s="7" t="s">
        <v>40</v>
      </c>
      <c r="E2848" s="5">
        <v>0</v>
      </c>
      <c r="F2848" s="5">
        <v>0</v>
      </c>
      <c r="G2848" s="5">
        <v>0</v>
      </c>
      <c r="H2848" s="5">
        <v>0</v>
      </c>
      <c r="I2848" s="5">
        <v>0</v>
      </c>
    </row>
    <row r="2849" spans="1:9" ht="26.25" x14ac:dyDescent="0.25">
      <c r="A2849" s="2" t="s">
        <v>20</v>
      </c>
      <c r="B2849" s="1" t="s">
        <v>1</v>
      </c>
      <c r="C2849" s="14">
        <v>2021</v>
      </c>
      <c r="D2849" s="7" t="s">
        <v>40</v>
      </c>
      <c r="E2849" s="3">
        <v>6522.08</v>
      </c>
      <c r="F2849" s="3">
        <v>15.19</v>
      </c>
      <c r="G2849" s="3">
        <v>90.31</v>
      </c>
      <c r="H2849" s="3">
        <v>3.69</v>
      </c>
      <c r="I2849" s="3">
        <v>2.46</v>
      </c>
    </row>
    <row r="2850" spans="1:9" ht="26.25" x14ac:dyDescent="0.25">
      <c r="A2850" s="4" t="s">
        <v>21</v>
      </c>
      <c r="B2850" s="1" t="s">
        <v>1</v>
      </c>
      <c r="C2850" s="14">
        <v>2021</v>
      </c>
      <c r="D2850" s="7" t="s">
        <v>40</v>
      </c>
      <c r="E2850" s="5">
        <v>87463.71</v>
      </c>
      <c r="F2850" s="5">
        <v>203.81</v>
      </c>
      <c r="G2850" s="5">
        <v>1211.8699999999999</v>
      </c>
      <c r="H2850" s="5">
        <v>49.58</v>
      </c>
      <c r="I2850" s="5">
        <v>33.049999999999997</v>
      </c>
    </row>
    <row r="2851" spans="1:9" x14ac:dyDescent="0.25">
      <c r="A2851" s="2" t="s">
        <v>22</v>
      </c>
      <c r="B2851" s="1" t="s">
        <v>1</v>
      </c>
      <c r="C2851" s="14">
        <v>2021</v>
      </c>
      <c r="D2851" s="7" t="s">
        <v>40</v>
      </c>
      <c r="E2851" s="3">
        <v>31.93</v>
      </c>
      <c r="F2851" s="3">
        <v>7.0000000000000007E-2</v>
      </c>
      <c r="G2851" s="3">
        <v>0.44</v>
      </c>
      <c r="H2851" s="3">
        <v>0.02</v>
      </c>
      <c r="I2851" s="3">
        <v>0.01</v>
      </c>
    </row>
    <row r="2852" spans="1:9" ht="26.25" x14ac:dyDescent="0.25">
      <c r="A2852" s="2" t="s">
        <v>8</v>
      </c>
      <c r="B2852" s="1" t="s">
        <v>2</v>
      </c>
      <c r="C2852" s="14">
        <v>2021</v>
      </c>
      <c r="D2852" s="7" t="s">
        <v>40</v>
      </c>
      <c r="E2852" s="3">
        <v>31915.279999999999</v>
      </c>
      <c r="F2852" s="3">
        <v>74.61</v>
      </c>
      <c r="G2852" s="3">
        <v>451.36</v>
      </c>
      <c r="H2852" s="3">
        <v>42.34</v>
      </c>
      <c r="I2852" s="3">
        <v>12.1</v>
      </c>
    </row>
    <row r="2853" spans="1:9" x14ac:dyDescent="0.25">
      <c r="A2853" s="4" t="s">
        <v>9</v>
      </c>
      <c r="B2853" s="1" t="s">
        <v>2</v>
      </c>
      <c r="C2853" s="14">
        <v>2021</v>
      </c>
      <c r="D2853" s="7" t="s">
        <v>40</v>
      </c>
      <c r="E2853" s="5">
        <v>4631.8900000000003</v>
      </c>
      <c r="F2853" s="5">
        <v>10.82</v>
      </c>
      <c r="G2853" s="5">
        <v>65.58</v>
      </c>
      <c r="H2853" s="5">
        <v>6.14</v>
      </c>
      <c r="I2853" s="5">
        <v>1.76</v>
      </c>
    </row>
    <row r="2854" spans="1:9" x14ac:dyDescent="0.25">
      <c r="A2854" s="2" t="s">
        <v>10</v>
      </c>
      <c r="B2854" s="1" t="s">
        <v>2</v>
      </c>
      <c r="C2854" s="14">
        <v>2021</v>
      </c>
      <c r="D2854" s="7" t="s">
        <v>40</v>
      </c>
      <c r="E2854" s="3">
        <v>8399.68</v>
      </c>
      <c r="F2854" s="3">
        <v>19.62</v>
      </c>
      <c r="G2854" s="3">
        <v>119.05</v>
      </c>
      <c r="H2854" s="3">
        <v>11.14</v>
      </c>
      <c r="I2854" s="3">
        <v>3.18</v>
      </c>
    </row>
    <row r="2855" spans="1:9" ht="26.25" x14ac:dyDescent="0.25">
      <c r="A2855" s="4" t="s">
        <v>11</v>
      </c>
      <c r="B2855" s="1" t="s">
        <v>2</v>
      </c>
      <c r="C2855" s="14">
        <v>2021</v>
      </c>
      <c r="D2855" s="7" t="s">
        <v>40</v>
      </c>
      <c r="E2855" s="5">
        <v>172033.92000000001</v>
      </c>
      <c r="F2855" s="5">
        <v>401.99</v>
      </c>
      <c r="G2855" s="5">
        <v>2435.59</v>
      </c>
      <c r="H2855" s="5">
        <v>228.15</v>
      </c>
      <c r="I2855" s="5">
        <v>65.19</v>
      </c>
    </row>
    <row r="2856" spans="1:9" ht="26.25" x14ac:dyDescent="0.25">
      <c r="A2856" s="2" t="s">
        <v>12</v>
      </c>
      <c r="B2856" s="1" t="s">
        <v>2</v>
      </c>
      <c r="C2856" s="14">
        <v>2021</v>
      </c>
      <c r="D2856" s="7" t="s">
        <v>40</v>
      </c>
      <c r="E2856" s="3">
        <v>0</v>
      </c>
      <c r="F2856" s="3">
        <v>0</v>
      </c>
      <c r="G2856" s="3">
        <v>0</v>
      </c>
      <c r="H2856" s="3">
        <v>0</v>
      </c>
      <c r="I2856" s="3">
        <v>0</v>
      </c>
    </row>
    <row r="2857" spans="1:9" ht="26.25" x14ac:dyDescent="0.25">
      <c r="A2857" s="4" t="s">
        <v>13</v>
      </c>
      <c r="B2857" s="1" t="s">
        <v>2</v>
      </c>
      <c r="C2857" s="14">
        <v>2021</v>
      </c>
      <c r="D2857" s="7" t="s">
        <v>40</v>
      </c>
      <c r="E2857" s="5">
        <v>728.39</v>
      </c>
      <c r="F2857" s="5">
        <v>1.7</v>
      </c>
      <c r="G2857" s="5">
        <v>10.32</v>
      </c>
      <c r="H2857" s="5">
        <v>0.97</v>
      </c>
      <c r="I2857" s="5">
        <v>0.28000000000000003</v>
      </c>
    </row>
    <row r="2858" spans="1:9" ht="26.25" x14ac:dyDescent="0.25">
      <c r="A2858" s="2" t="s">
        <v>14</v>
      </c>
      <c r="B2858" s="1" t="s">
        <v>2</v>
      </c>
      <c r="C2858" s="14">
        <v>2021</v>
      </c>
      <c r="D2858" s="7" t="s">
        <v>40</v>
      </c>
      <c r="E2858" s="3">
        <v>28354.06</v>
      </c>
      <c r="F2858" s="3">
        <v>66.27</v>
      </c>
      <c r="G2858" s="3">
        <v>401.18</v>
      </c>
      <c r="H2858" s="3">
        <v>37.61</v>
      </c>
      <c r="I2858" s="3">
        <v>10.75</v>
      </c>
    </row>
    <row r="2859" spans="1:9" ht="26.25" x14ac:dyDescent="0.25">
      <c r="A2859" s="4" t="s">
        <v>15</v>
      </c>
      <c r="B2859" s="1" t="s">
        <v>2</v>
      </c>
      <c r="C2859" s="14">
        <v>2021</v>
      </c>
      <c r="D2859" s="7" t="s">
        <v>40</v>
      </c>
      <c r="E2859" s="5">
        <v>67708.36</v>
      </c>
      <c r="F2859" s="5">
        <v>157.44999999999999</v>
      </c>
      <c r="G2859" s="5">
        <v>950.28</v>
      </c>
      <c r="H2859" s="5">
        <v>38.299999999999997</v>
      </c>
      <c r="I2859" s="5">
        <v>25.53</v>
      </c>
    </row>
    <row r="2860" spans="1:9" ht="39" x14ac:dyDescent="0.25">
      <c r="A2860" s="2" t="s">
        <v>16</v>
      </c>
      <c r="B2860" s="1" t="s">
        <v>2</v>
      </c>
      <c r="C2860" s="14">
        <v>2021</v>
      </c>
      <c r="D2860" s="7" t="s">
        <v>40</v>
      </c>
      <c r="E2860" s="3">
        <v>17016.990000000002</v>
      </c>
      <c r="F2860" s="3">
        <v>39.409999999999997</v>
      </c>
      <c r="G2860" s="3">
        <v>235.86</v>
      </c>
      <c r="H2860" s="3">
        <v>9.59</v>
      </c>
      <c r="I2860" s="3">
        <v>6.39</v>
      </c>
    </row>
    <row r="2861" spans="1:9" ht="26.25" x14ac:dyDescent="0.25">
      <c r="A2861" s="4" t="s">
        <v>17</v>
      </c>
      <c r="B2861" s="1" t="s">
        <v>2</v>
      </c>
      <c r="C2861" s="14">
        <v>2021</v>
      </c>
      <c r="D2861" s="7" t="s">
        <v>40</v>
      </c>
      <c r="E2861" s="5">
        <v>152113.74</v>
      </c>
      <c r="F2861" s="5">
        <v>353.31</v>
      </c>
      <c r="G2861" s="5">
        <v>2127.2199999999998</v>
      </c>
      <c r="H2861" s="5">
        <v>85.94</v>
      </c>
      <c r="I2861" s="5">
        <v>57.29</v>
      </c>
    </row>
    <row r="2862" spans="1:9" ht="26.25" x14ac:dyDescent="0.25">
      <c r="A2862" s="2" t="s">
        <v>18</v>
      </c>
      <c r="B2862" s="1" t="s">
        <v>2</v>
      </c>
      <c r="C2862" s="14">
        <v>2021</v>
      </c>
      <c r="D2862" s="7" t="s">
        <v>40</v>
      </c>
      <c r="E2862" s="3">
        <v>243302.16</v>
      </c>
      <c r="F2862" s="3">
        <v>564.91999999999996</v>
      </c>
      <c r="G2862" s="3">
        <v>3399.13</v>
      </c>
      <c r="H2862" s="3">
        <v>137.41</v>
      </c>
      <c r="I2862" s="3">
        <v>91.61</v>
      </c>
    </row>
    <row r="2863" spans="1:9" ht="26.25" x14ac:dyDescent="0.25">
      <c r="A2863" s="4" t="s">
        <v>19</v>
      </c>
      <c r="B2863" s="1" t="s">
        <v>2</v>
      </c>
      <c r="C2863" s="14">
        <v>2021</v>
      </c>
      <c r="D2863" s="7" t="s">
        <v>40</v>
      </c>
      <c r="E2863" s="5">
        <v>0</v>
      </c>
      <c r="F2863" s="5">
        <v>0</v>
      </c>
      <c r="G2863" s="5">
        <v>0</v>
      </c>
      <c r="H2863" s="5">
        <v>0</v>
      </c>
      <c r="I2863" s="5">
        <v>0</v>
      </c>
    </row>
    <row r="2864" spans="1:9" ht="26.25" x14ac:dyDescent="0.25">
      <c r="A2864" s="2" t="s">
        <v>20</v>
      </c>
      <c r="B2864" s="1" t="s">
        <v>2</v>
      </c>
      <c r="C2864" s="14">
        <v>2021</v>
      </c>
      <c r="D2864" s="7" t="s">
        <v>40</v>
      </c>
      <c r="E2864" s="3">
        <v>3872.07</v>
      </c>
      <c r="F2864" s="3">
        <v>9.0500000000000007</v>
      </c>
      <c r="G2864" s="3">
        <v>54.73</v>
      </c>
      <c r="H2864" s="3">
        <v>5.14</v>
      </c>
      <c r="I2864" s="3">
        <v>1.47</v>
      </c>
    </row>
    <row r="2865" spans="1:9" ht="26.25" x14ac:dyDescent="0.25">
      <c r="A2865" s="4" t="s">
        <v>21</v>
      </c>
      <c r="B2865" s="1" t="s">
        <v>2</v>
      </c>
      <c r="C2865" s="14">
        <v>2021</v>
      </c>
      <c r="D2865" s="7" t="s">
        <v>40</v>
      </c>
      <c r="E2865" s="5">
        <v>191739.81</v>
      </c>
      <c r="F2865" s="5">
        <v>446.09</v>
      </c>
      <c r="G2865" s="5">
        <v>2694.82</v>
      </c>
      <c r="H2865" s="5">
        <v>108.51</v>
      </c>
      <c r="I2865" s="5">
        <v>72.34</v>
      </c>
    </row>
    <row r="2866" spans="1:9" x14ac:dyDescent="0.25">
      <c r="A2866" s="2" t="s">
        <v>22</v>
      </c>
      <c r="B2866" s="1" t="s">
        <v>2</v>
      </c>
      <c r="C2866" s="14">
        <v>2021</v>
      </c>
      <c r="D2866" s="7" t="s">
        <v>40</v>
      </c>
      <c r="E2866" s="3">
        <v>1656.09</v>
      </c>
      <c r="F2866" s="3">
        <v>3.83</v>
      </c>
      <c r="G2866" s="3">
        <v>22.8</v>
      </c>
      <c r="H2866" s="3">
        <v>0.93</v>
      </c>
      <c r="I2866" s="3">
        <v>0.62</v>
      </c>
    </row>
    <row r="2867" spans="1:9" ht="26.25" x14ac:dyDescent="0.25">
      <c r="A2867" s="2" t="s">
        <v>8</v>
      </c>
      <c r="B2867" s="1" t="s">
        <v>3</v>
      </c>
      <c r="C2867" s="14">
        <v>2021</v>
      </c>
      <c r="D2867" s="7" t="s">
        <v>40</v>
      </c>
      <c r="E2867" s="3">
        <v>41643.65</v>
      </c>
      <c r="F2867" s="3">
        <v>86.69</v>
      </c>
      <c r="G2867" s="3">
        <v>578.21</v>
      </c>
      <c r="H2867" s="3">
        <v>55.28</v>
      </c>
      <c r="I2867" s="3">
        <v>16.829999999999998</v>
      </c>
    </row>
    <row r="2868" spans="1:9" x14ac:dyDescent="0.25">
      <c r="A2868" s="4" t="s">
        <v>9</v>
      </c>
      <c r="B2868" s="1" t="s">
        <v>3</v>
      </c>
      <c r="C2868" s="14">
        <v>2021</v>
      </c>
      <c r="D2868" s="7" t="s">
        <v>40</v>
      </c>
      <c r="E2868" s="5">
        <v>638.85</v>
      </c>
      <c r="F2868" s="5">
        <v>1.25</v>
      </c>
      <c r="G2868" s="5">
        <v>7.95</v>
      </c>
      <c r="H2868" s="5">
        <v>0.85</v>
      </c>
      <c r="I2868" s="5">
        <v>0.27</v>
      </c>
    </row>
    <row r="2869" spans="1:9" x14ac:dyDescent="0.25">
      <c r="A2869" s="2" t="s">
        <v>10</v>
      </c>
      <c r="B2869" s="1" t="s">
        <v>3</v>
      </c>
      <c r="C2869" s="14">
        <v>2021</v>
      </c>
      <c r="D2869" s="7" t="s">
        <v>40</v>
      </c>
      <c r="E2869" s="3">
        <v>10407.049999999999</v>
      </c>
      <c r="F2869" s="3">
        <v>23.89</v>
      </c>
      <c r="G2869" s="3">
        <v>158.94</v>
      </c>
      <c r="H2869" s="3">
        <v>13.82</v>
      </c>
      <c r="I2869" s="3">
        <v>3.99</v>
      </c>
    </row>
    <row r="2870" spans="1:9" ht="26.25" x14ac:dyDescent="0.25">
      <c r="A2870" s="4" t="s">
        <v>11</v>
      </c>
      <c r="B2870" s="1" t="s">
        <v>3</v>
      </c>
      <c r="C2870" s="14">
        <v>2021</v>
      </c>
      <c r="D2870" s="7" t="s">
        <v>40</v>
      </c>
      <c r="E2870" s="5">
        <v>51697.67</v>
      </c>
      <c r="F2870" s="5">
        <v>115.93</v>
      </c>
      <c r="G2870" s="5">
        <v>799.6</v>
      </c>
      <c r="H2870" s="5">
        <v>68.569999999999993</v>
      </c>
      <c r="I2870" s="5">
        <v>20.07</v>
      </c>
    </row>
    <row r="2871" spans="1:9" ht="26.25" x14ac:dyDescent="0.25">
      <c r="A2871" s="2" t="s">
        <v>12</v>
      </c>
      <c r="B2871" s="1" t="s">
        <v>3</v>
      </c>
      <c r="C2871" s="14">
        <v>2021</v>
      </c>
      <c r="D2871" s="7" t="s">
        <v>40</v>
      </c>
      <c r="E2871" s="3">
        <v>23858.94</v>
      </c>
      <c r="F2871" s="3">
        <v>50.33</v>
      </c>
      <c r="G2871" s="3">
        <v>344.99</v>
      </c>
      <c r="H2871" s="3">
        <v>31.64</v>
      </c>
      <c r="I2871" s="3">
        <v>9.57</v>
      </c>
    </row>
    <row r="2872" spans="1:9" ht="26.25" x14ac:dyDescent="0.25">
      <c r="A2872" s="4" t="s">
        <v>13</v>
      </c>
      <c r="B2872" s="1" t="s">
        <v>3</v>
      </c>
      <c r="C2872" s="14">
        <v>2021</v>
      </c>
      <c r="D2872" s="7" t="s">
        <v>40</v>
      </c>
      <c r="E2872" s="5">
        <v>17451.900000000001</v>
      </c>
      <c r="F2872" s="5">
        <v>39.69</v>
      </c>
      <c r="G2872" s="5">
        <v>277.43</v>
      </c>
      <c r="H2872" s="5">
        <v>23.14</v>
      </c>
      <c r="I2872" s="5">
        <v>6.72</v>
      </c>
    </row>
    <row r="2873" spans="1:9" ht="26.25" x14ac:dyDescent="0.25">
      <c r="A2873" s="2" t="s">
        <v>14</v>
      </c>
      <c r="B2873" s="1" t="s">
        <v>3</v>
      </c>
      <c r="C2873" s="14">
        <v>2021</v>
      </c>
      <c r="D2873" s="7" t="s">
        <v>40</v>
      </c>
      <c r="E2873" s="3">
        <v>4259.41</v>
      </c>
      <c r="F2873" s="3">
        <v>9.41</v>
      </c>
      <c r="G2873" s="3">
        <v>65.099999999999994</v>
      </c>
      <c r="H2873" s="3">
        <v>5.65</v>
      </c>
      <c r="I2873" s="3">
        <v>1.67</v>
      </c>
    </row>
    <row r="2874" spans="1:9" ht="26.25" x14ac:dyDescent="0.25">
      <c r="A2874" s="4" t="s">
        <v>15</v>
      </c>
      <c r="B2874" s="1" t="s">
        <v>3</v>
      </c>
      <c r="C2874" s="14">
        <v>2021</v>
      </c>
      <c r="D2874" s="7" t="s">
        <v>40</v>
      </c>
      <c r="E2874" s="5">
        <v>67385.45</v>
      </c>
      <c r="F2874" s="5">
        <v>138.56</v>
      </c>
      <c r="G2874" s="5">
        <v>914.44</v>
      </c>
      <c r="H2874" s="5">
        <v>38.11</v>
      </c>
      <c r="I2874" s="5">
        <v>27.16</v>
      </c>
    </row>
    <row r="2875" spans="1:9" ht="39" x14ac:dyDescent="0.25">
      <c r="A2875" s="2" t="s">
        <v>16</v>
      </c>
      <c r="B2875" s="1" t="s">
        <v>3</v>
      </c>
      <c r="C2875" s="14">
        <v>2021</v>
      </c>
      <c r="D2875" s="7" t="s">
        <v>40</v>
      </c>
      <c r="E2875" s="3">
        <v>25092.34</v>
      </c>
      <c r="F2875" s="3">
        <v>41.34</v>
      </c>
      <c r="G2875" s="3">
        <v>268.98</v>
      </c>
      <c r="H2875" s="3">
        <v>14.21</v>
      </c>
      <c r="I2875" s="3">
        <v>11.13</v>
      </c>
    </row>
    <row r="2876" spans="1:9" ht="26.25" x14ac:dyDescent="0.25">
      <c r="A2876" s="4" t="s">
        <v>17</v>
      </c>
      <c r="B2876" s="1" t="s">
        <v>3</v>
      </c>
      <c r="C2876" s="14">
        <v>2021</v>
      </c>
      <c r="D2876" s="7" t="s">
        <v>40</v>
      </c>
      <c r="E2876" s="5">
        <v>46388.94</v>
      </c>
      <c r="F2876" s="5">
        <v>99.6</v>
      </c>
      <c r="G2876" s="5">
        <v>650.37</v>
      </c>
      <c r="H2876" s="5">
        <v>26.21</v>
      </c>
      <c r="I2876" s="5">
        <v>18.260000000000002</v>
      </c>
    </row>
    <row r="2877" spans="1:9" ht="26.25" x14ac:dyDescent="0.25">
      <c r="A2877" s="2" t="s">
        <v>18</v>
      </c>
      <c r="B2877" s="1" t="s">
        <v>3</v>
      </c>
      <c r="C2877" s="14">
        <v>2021</v>
      </c>
      <c r="D2877" s="7" t="s">
        <v>40</v>
      </c>
      <c r="E2877" s="3">
        <v>6444.71</v>
      </c>
      <c r="F2877" s="3">
        <v>13.08</v>
      </c>
      <c r="G2877" s="3">
        <v>83.13</v>
      </c>
      <c r="H2877" s="3">
        <v>3.64</v>
      </c>
      <c r="I2877" s="3">
        <v>2.61</v>
      </c>
    </row>
    <row r="2878" spans="1:9" ht="26.25" x14ac:dyDescent="0.25">
      <c r="A2878" s="4" t="s">
        <v>19</v>
      </c>
      <c r="B2878" s="1" t="s">
        <v>3</v>
      </c>
      <c r="C2878" s="14">
        <v>2021</v>
      </c>
      <c r="D2878" s="7" t="s">
        <v>40</v>
      </c>
      <c r="E2878" s="5">
        <v>0</v>
      </c>
      <c r="F2878" s="5">
        <v>0</v>
      </c>
      <c r="G2878" s="5">
        <v>0</v>
      </c>
      <c r="H2878" s="5">
        <v>0</v>
      </c>
      <c r="I2878" s="5">
        <v>0</v>
      </c>
    </row>
    <row r="2879" spans="1:9" ht="26.25" x14ac:dyDescent="0.25">
      <c r="A2879" s="2" t="s">
        <v>20</v>
      </c>
      <c r="B2879" s="1" t="s">
        <v>3</v>
      </c>
      <c r="C2879" s="14">
        <v>2021</v>
      </c>
      <c r="D2879" s="7" t="s">
        <v>40</v>
      </c>
      <c r="E2879" s="3">
        <v>2531.63</v>
      </c>
      <c r="F2879" s="3">
        <v>5.62</v>
      </c>
      <c r="G2879" s="3">
        <v>38.19</v>
      </c>
      <c r="H2879" s="3">
        <v>3.36</v>
      </c>
      <c r="I2879" s="3">
        <v>0.99</v>
      </c>
    </row>
    <row r="2880" spans="1:9" ht="26.25" x14ac:dyDescent="0.25">
      <c r="A2880" s="4" t="s">
        <v>21</v>
      </c>
      <c r="B2880" s="1" t="s">
        <v>3</v>
      </c>
      <c r="C2880" s="14">
        <v>2021</v>
      </c>
      <c r="D2880" s="7" t="s">
        <v>40</v>
      </c>
      <c r="E2880" s="5">
        <v>33076.620000000003</v>
      </c>
      <c r="F2880" s="5">
        <v>64.3</v>
      </c>
      <c r="G2880" s="5">
        <v>438.27</v>
      </c>
      <c r="H2880" s="5">
        <v>43.86</v>
      </c>
      <c r="I2880" s="5">
        <v>13.79</v>
      </c>
    </row>
    <row r="2881" spans="1:9" x14ac:dyDescent="0.25">
      <c r="A2881" s="2" t="s">
        <v>22</v>
      </c>
      <c r="B2881" s="1" t="s">
        <v>3</v>
      </c>
      <c r="C2881" s="14">
        <v>2021</v>
      </c>
      <c r="D2881" s="7" t="s">
        <v>40</v>
      </c>
      <c r="E2881" s="3">
        <v>9571.99</v>
      </c>
      <c r="F2881" s="3">
        <v>8.26</v>
      </c>
      <c r="G2881" s="3">
        <v>44.95</v>
      </c>
      <c r="H2881" s="3">
        <v>12.7</v>
      </c>
      <c r="I2881" s="3">
        <v>5</v>
      </c>
    </row>
    <row r="2882" spans="1:9" ht="26.25" x14ac:dyDescent="0.25">
      <c r="A2882" s="2" t="s">
        <v>8</v>
      </c>
      <c r="B2882" s="1" t="s">
        <v>4</v>
      </c>
      <c r="C2882" s="14">
        <v>2021</v>
      </c>
      <c r="D2882" s="7" t="s">
        <v>40</v>
      </c>
      <c r="E2882" s="3">
        <v>21292.48</v>
      </c>
      <c r="F2882" s="3">
        <v>47.7</v>
      </c>
      <c r="G2882" s="3">
        <v>462.19</v>
      </c>
      <c r="H2882" s="3">
        <v>59.29</v>
      </c>
      <c r="I2882" s="3">
        <v>41.74</v>
      </c>
    </row>
    <row r="2883" spans="1:9" x14ac:dyDescent="0.25">
      <c r="A2883" s="4" t="s">
        <v>9</v>
      </c>
      <c r="B2883" s="1" t="s">
        <v>4</v>
      </c>
      <c r="C2883" s="14">
        <v>2021</v>
      </c>
      <c r="D2883" s="7" t="s">
        <v>40</v>
      </c>
      <c r="E2883" s="5">
        <v>4018.59</v>
      </c>
      <c r="F2883" s="5">
        <v>9.0500000000000007</v>
      </c>
      <c r="G2883" s="5">
        <v>87.93</v>
      </c>
      <c r="H2883" s="5">
        <v>11.21</v>
      </c>
      <c r="I2883" s="5">
        <v>7.92</v>
      </c>
    </row>
    <row r="2884" spans="1:9" x14ac:dyDescent="0.25">
      <c r="A2884" s="2" t="s">
        <v>10</v>
      </c>
      <c r="B2884" s="1" t="s">
        <v>4</v>
      </c>
      <c r="C2884" s="14">
        <v>2021</v>
      </c>
      <c r="D2884" s="7" t="s">
        <v>40</v>
      </c>
      <c r="E2884" s="3">
        <v>37852.370000000003</v>
      </c>
      <c r="F2884" s="3">
        <v>85.62</v>
      </c>
      <c r="G2884" s="3">
        <v>848.52</v>
      </c>
      <c r="H2884" s="3">
        <v>108.14</v>
      </c>
      <c r="I2884" s="3">
        <v>77.66</v>
      </c>
    </row>
    <row r="2885" spans="1:9" ht="26.25" x14ac:dyDescent="0.25">
      <c r="A2885" s="4" t="s">
        <v>11</v>
      </c>
      <c r="B2885" s="1" t="s">
        <v>4</v>
      </c>
      <c r="C2885" s="14">
        <v>2021</v>
      </c>
      <c r="D2885" s="7" t="s">
        <v>40</v>
      </c>
      <c r="E2885" s="5">
        <v>15244.86</v>
      </c>
      <c r="F2885" s="5">
        <v>34.9</v>
      </c>
      <c r="G2885" s="5">
        <v>340.05</v>
      </c>
      <c r="H2885" s="5">
        <v>20.22</v>
      </c>
      <c r="I2885" s="5">
        <v>5.85</v>
      </c>
    </row>
    <row r="2886" spans="1:9" ht="26.25" x14ac:dyDescent="0.25">
      <c r="A2886" s="2" t="s">
        <v>12</v>
      </c>
      <c r="B2886" s="1" t="s">
        <v>4</v>
      </c>
      <c r="C2886" s="14">
        <v>2021</v>
      </c>
      <c r="D2886" s="7" t="s">
        <v>40</v>
      </c>
      <c r="E2886" s="3">
        <v>434.66</v>
      </c>
      <c r="F2886" s="3">
        <v>0.93</v>
      </c>
      <c r="G2886" s="3">
        <v>8.94</v>
      </c>
      <c r="H2886" s="3">
        <v>1.22</v>
      </c>
      <c r="I2886" s="3">
        <v>0.84</v>
      </c>
    </row>
    <row r="2887" spans="1:9" ht="26.25" x14ac:dyDescent="0.25">
      <c r="A2887" s="4" t="s">
        <v>13</v>
      </c>
      <c r="B2887" s="1" t="s">
        <v>4</v>
      </c>
      <c r="C2887" s="14">
        <v>2021</v>
      </c>
      <c r="D2887" s="7" t="s">
        <v>40</v>
      </c>
      <c r="E2887" s="5">
        <v>15436.73</v>
      </c>
      <c r="F2887" s="5">
        <v>35.47</v>
      </c>
      <c r="G2887" s="5">
        <v>362.69</v>
      </c>
      <c r="H2887" s="5">
        <v>45.72</v>
      </c>
      <c r="I2887" s="5">
        <v>33.729999999999997</v>
      </c>
    </row>
    <row r="2888" spans="1:9" ht="26.25" x14ac:dyDescent="0.25">
      <c r="A2888" s="2" t="s">
        <v>14</v>
      </c>
      <c r="B2888" s="1" t="s">
        <v>4</v>
      </c>
      <c r="C2888" s="14">
        <v>2021</v>
      </c>
      <c r="D2888" s="7" t="s">
        <v>40</v>
      </c>
      <c r="E2888" s="3">
        <v>0</v>
      </c>
      <c r="F2888" s="3">
        <v>0</v>
      </c>
      <c r="G2888" s="3">
        <v>0</v>
      </c>
      <c r="H2888" s="3">
        <v>0</v>
      </c>
      <c r="I2888" s="3">
        <v>0</v>
      </c>
    </row>
    <row r="2889" spans="1:9" ht="26.25" x14ac:dyDescent="0.25">
      <c r="A2889" s="4" t="s">
        <v>15</v>
      </c>
      <c r="B2889" s="1" t="s">
        <v>4</v>
      </c>
      <c r="C2889" s="14">
        <v>2021</v>
      </c>
      <c r="D2889" s="7" t="s">
        <v>40</v>
      </c>
      <c r="E2889" s="5">
        <v>3015.19</v>
      </c>
      <c r="F2889" s="5">
        <v>6.43</v>
      </c>
      <c r="G2889" s="5">
        <v>39.6</v>
      </c>
      <c r="H2889" s="5">
        <v>4.01</v>
      </c>
      <c r="I2889" s="5">
        <v>2.35</v>
      </c>
    </row>
    <row r="2890" spans="1:9" ht="39" x14ac:dyDescent="0.25">
      <c r="A2890" s="2" t="s">
        <v>16</v>
      </c>
      <c r="B2890" s="1" t="s">
        <v>4</v>
      </c>
      <c r="C2890" s="14">
        <v>2021</v>
      </c>
      <c r="D2890" s="7" t="s">
        <v>40</v>
      </c>
      <c r="E2890" s="3">
        <v>33731.11</v>
      </c>
      <c r="F2890" s="3">
        <v>62.03</v>
      </c>
      <c r="G2890" s="3">
        <v>404.83</v>
      </c>
      <c r="H2890" s="3">
        <v>44.77</v>
      </c>
      <c r="I2890" s="3">
        <v>14.43</v>
      </c>
    </row>
    <row r="2891" spans="1:9" ht="26.25" x14ac:dyDescent="0.25">
      <c r="A2891" s="4" t="s">
        <v>17</v>
      </c>
      <c r="B2891" s="1" t="s">
        <v>4</v>
      </c>
      <c r="C2891" s="14">
        <v>2021</v>
      </c>
      <c r="D2891" s="7" t="s">
        <v>40</v>
      </c>
      <c r="E2891" s="5">
        <v>33207.18</v>
      </c>
      <c r="F2891" s="5">
        <v>57.84</v>
      </c>
      <c r="G2891" s="5">
        <v>356.73</v>
      </c>
      <c r="H2891" s="5">
        <v>44.12</v>
      </c>
      <c r="I2891" s="5">
        <v>14.54</v>
      </c>
    </row>
    <row r="2892" spans="1:9" ht="26.25" x14ac:dyDescent="0.25">
      <c r="A2892" s="2" t="s">
        <v>18</v>
      </c>
      <c r="B2892" s="1" t="s">
        <v>4</v>
      </c>
      <c r="C2892" s="14">
        <v>2021</v>
      </c>
      <c r="D2892" s="7" t="s">
        <v>40</v>
      </c>
      <c r="E2892" s="3">
        <v>0</v>
      </c>
      <c r="F2892" s="3">
        <v>0</v>
      </c>
      <c r="G2892" s="3">
        <v>0</v>
      </c>
      <c r="H2892" s="3">
        <v>0</v>
      </c>
      <c r="I2892" s="3">
        <v>0</v>
      </c>
    </row>
    <row r="2893" spans="1:9" ht="26.25" x14ac:dyDescent="0.25">
      <c r="A2893" s="4" t="s">
        <v>19</v>
      </c>
      <c r="B2893" s="1" t="s">
        <v>4</v>
      </c>
      <c r="C2893" s="14">
        <v>2021</v>
      </c>
      <c r="D2893" s="7" t="s">
        <v>40</v>
      </c>
      <c r="E2893" s="5">
        <v>90.44</v>
      </c>
      <c r="F2893" s="5">
        <v>0.21</v>
      </c>
      <c r="G2893" s="5">
        <v>2.1</v>
      </c>
      <c r="H2893" s="5">
        <v>0.26</v>
      </c>
      <c r="I2893" s="5">
        <v>0.19</v>
      </c>
    </row>
    <row r="2894" spans="1:9" ht="26.25" x14ac:dyDescent="0.25">
      <c r="A2894" s="2" t="s">
        <v>20</v>
      </c>
      <c r="B2894" s="1" t="s">
        <v>4</v>
      </c>
      <c r="C2894" s="14">
        <v>2021</v>
      </c>
      <c r="D2894" s="7" t="s">
        <v>40</v>
      </c>
      <c r="E2894" s="3">
        <v>331.47</v>
      </c>
      <c r="F2894" s="3">
        <v>0.77</v>
      </c>
      <c r="G2894" s="3">
        <v>8.09</v>
      </c>
      <c r="H2894" s="3">
        <v>1.02</v>
      </c>
      <c r="I2894" s="3">
        <v>0.77</v>
      </c>
    </row>
    <row r="2895" spans="1:9" ht="26.25" x14ac:dyDescent="0.25">
      <c r="A2895" s="4" t="s">
        <v>21</v>
      </c>
      <c r="B2895" s="1" t="s">
        <v>4</v>
      </c>
      <c r="C2895" s="14">
        <v>2021</v>
      </c>
      <c r="D2895" s="7" t="s">
        <v>40</v>
      </c>
      <c r="E2895" s="5">
        <v>107562.83</v>
      </c>
      <c r="F2895" s="5">
        <v>214.36</v>
      </c>
      <c r="G2895" s="5">
        <v>1932.63</v>
      </c>
      <c r="H2895" s="5">
        <v>285.81</v>
      </c>
      <c r="I2895" s="5">
        <v>183.51</v>
      </c>
    </row>
    <row r="2896" spans="1:9" x14ac:dyDescent="0.25">
      <c r="A2896" s="2" t="s">
        <v>22</v>
      </c>
      <c r="B2896" s="1" t="s">
        <v>4</v>
      </c>
      <c r="C2896" s="14">
        <v>2021</v>
      </c>
      <c r="D2896" s="7" t="s">
        <v>40</v>
      </c>
      <c r="E2896" s="3">
        <v>27553.23</v>
      </c>
      <c r="F2896" s="3">
        <v>32.880000000000003</v>
      </c>
      <c r="G2896" s="3">
        <v>216.86</v>
      </c>
      <c r="H2896" s="3">
        <v>70.680000000000007</v>
      </c>
      <c r="I2896" s="3">
        <v>34.24</v>
      </c>
    </row>
    <row r="2897" spans="1:9" ht="26.25" x14ac:dyDescent="0.25">
      <c r="A2897" s="2" t="s">
        <v>8</v>
      </c>
      <c r="B2897" s="1" t="s">
        <v>5</v>
      </c>
      <c r="C2897" s="14">
        <v>2021</v>
      </c>
      <c r="D2897" s="7" t="s">
        <v>40</v>
      </c>
      <c r="E2897" s="3">
        <v>1096.05</v>
      </c>
      <c r="F2897" s="3">
        <v>2.3199999999999998</v>
      </c>
      <c r="G2897" s="3">
        <v>20.93</v>
      </c>
      <c r="H2897" s="3">
        <v>2.84</v>
      </c>
      <c r="I2897" s="3">
        <v>1.85</v>
      </c>
    </row>
    <row r="2898" spans="1:9" x14ac:dyDescent="0.25">
      <c r="A2898" s="4" t="s">
        <v>9</v>
      </c>
      <c r="B2898" s="1" t="s">
        <v>5</v>
      </c>
      <c r="C2898" s="14">
        <v>2021</v>
      </c>
      <c r="D2898" s="7" t="s">
        <v>40</v>
      </c>
      <c r="E2898" s="5">
        <v>226.43</v>
      </c>
      <c r="F2898" s="5">
        <v>0.51</v>
      </c>
      <c r="G2898" s="5">
        <v>4.7699999999999996</v>
      </c>
      <c r="H2898" s="5">
        <v>0.6</v>
      </c>
      <c r="I2898" s="5">
        <v>0.41</v>
      </c>
    </row>
    <row r="2899" spans="1:9" x14ac:dyDescent="0.25">
      <c r="A2899" s="2" t="s">
        <v>10</v>
      </c>
      <c r="B2899" s="1" t="s">
        <v>5</v>
      </c>
      <c r="C2899" s="14">
        <v>2021</v>
      </c>
      <c r="D2899" s="7" t="s">
        <v>40</v>
      </c>
      <c r="E2899" s="3">
        <v>82104.649999999994</v>
      </c>
      <c r="F2899" s="3">
        <v>186.53</v>
      </c>
      <c r="G2899" s="3">
        <v>1879.39</v>
      </c>
      <c r="H2899" s="3">
        <v>238.74</v>
      </c>
      <c r="I2899" s="3">
        <v>173.49</v>
      </c>
    </row>
    <row r="2900" spans="1:9" ht="26.25" x14ac:dyDescent="0.25">
      <c r="A2900" s="4" t="s">
        <v>11</v>
      </c>
      <c r="B2900" s="1" t="s">
        <v>5</v>
      </c>
      <c r="C2900" s="14">
        <v>2021</v>
      </c>
      <c r="D2900" s="7" t="s">
        <v>40</v>
      </c>
      <c r="E2900" s="5">
        <v>4378.72</v>
      </c>
      <c r="F2900" s="5">
        <v>10.220000000000001</v>
      </c>
      <c r="G2900" s="5">
        <v>105.89</v>
      </c>
      <c r="H2900" s="5">
        <v>13.28</v>
      </c>
      <c r="I2900" s="5">
        <v>9.9</v>
      </c>
    </row>
    <row r="2901" spans="1:9" ht="26.25" x14ac:dyDescent="0.25">
      <c r="A2901" s="2" t="s">
        <v>12</v>
      </c>
      <c r="B2901" s="1" t="s">
        <v>5</v>
      </c>
      <c r="C2901" s="14">
        <v>2021</v>
      </c>
      <c r="D2901" s="7" t="s">
        <v>40</v>
      </c>
      <c r="E2901" s="3">
        <v>0</v>
      </c>
      <c r="F2901" s="3">
        <v>0</v>
      </c>
      <c r="G2901" s="3">
        <v>0</v>
      </c>
      <c r="H2901" s="3">
        <v>0</v>
      </c>
      <c r="I2901" s="3">
        <v>0</v>
      </c>
    </row>
    <row r="2902" spans="1:9" ht="26.25" x14ac:dyDescent="0.25">
      <c r="A2902" s="4" t="s">
        <v>13</v>
      </c>
      <c r="B2902" s="1" t="s">
        <v>5</v>
      </c>
      <c r="C2902" s="14">
        <v>2021</v>
      </c>
      <c r="D2902" s="7" t="s">
        <v>40</v>
      </c>
      <c r="E2902" s="5">
        <v>259.83</v>
      </c>
      <c r="F2902" s="5">
        <v>0.6</v>
      </c>
      <c r="G2902" s="5">
        <v>6.08</v>
      </c>
      <c r="H2902" s="5">
        <v>0.75</v>
      </c>
      <c r="I2902" s="5">
        <v>0.55000000000000004</v>
      </c>
    </row>
    <row r="2903" spans="1:9" ht="26.25" x14ac:dyDescent="0.25">
      <c r="A2903" s="2" t="s">
        <v>14</v>
      </c>
      <c r="B2903" s="1" t="s">
        <v>5</v>
      </c>
      <c r="C2903" s="14">
        <v>2021</v>
      </c>
      <c r="D2903" s="7" t="s">
        <v>40</v>
      </c>
      <c r="E2903" s="3">
        <v>0</v>
      </c>
      <c r="F2903" s="3">
        <v>0</v>
      </c>
      <c r="G2903" s="3">
        <v>0</v>
      </c>
      <c r="H2903" s="3">
        <v>0</v>
      </c>
      <c r="I2903" s="3">
        <v>0</v>
      </c>
    </row>
    <row r="2904" spans="1:9" ht="26.25" x14ac:dyDescent="0.25">
      <c r="A2904" s="4" t="s">
        <v>15</v>
      </c>
      <c r="B2904" s="1" t="s">
        <v>5</v>
      </c>
      <c r="C2904" s="14">
        <v>2021</v>
      </c>
      <c r="D2904" s="7" t="s">
        <v>40</v>
      </c>
      <c r="E2904" s="5">
        <v>0</v>
      </c>
      <c r="F2904" s="5">
        <v>0</v>
      </c>
      <c r="G2904" s="5">
        <v>0</v>
      </c>
      <c r="H2904" s="5">
        <v>0</v>
      </c>
      <c r="I2904" s="5">
        <v>0</v>
      </c>
    </row>
    <row r="2905" spans="1:9" ht="39" x14ac:dyDescent="0.25">
      <c r="A2905" s="2" t="s">
        <v>16</v>
      </c>
      <c r="B2905" s="1" t="s">
        <v>5</v>
      </c>
      <c r="C2905" s="14">
        <v>2021</v>
      </c>
      <c r="D2905" s="7" t="s">
        <v>40</v>
      </c>
      <c r="E2905" s="3">
        <v>3029.8</v>
      </c>
      <c r="F2905" s="3">
        <v>6.16</v>
      </c>
      <c r="G2905" s="3">
        <v>56.79</v>
      </c>
      <c r="H2905" s="3">
        <v>4.0199999999999996</v>
      </c>
      <c r="I2905" s="3">
        <v>1.24</v>
      </c>
    </row>
    <row r="2906" spans="1:9" ht="26.25" x14ac:dyDescent="0.25">
      <c r="A2906" s="4" t="s">
        <v>17</v>
      </c>
      <c r="B2906" s="1" t="s">
        <v>5</v>
      </c>
      <c r="C2906" s="14">
        <v>2021</v>
      </c>
      <c r="D2906" s="7" t="s">
        <v>40</v>
      </c>
      <c r="E2906" s="5">
        <v>43004.75</v>
      </c>
      <c r="F2906" s="5">
        <v>80.06</v>
      </c>
      <c r="G2906" s="5">
        <v>540.16999999999996</v>
      </c>
      <c r="H2906" s="5">
        <v>57.19</v>
      </c>
      <c r="I2906" s="5">
        <v>18.350000000000001</v>
      </c>
    </row>
    <row r="2907" spans="1:9" ht="26.25" x14ac:dyDescent="0.25">
      <c r="A2907" s="2" t="s">
        <v>18</v>
      </c>
      <c r="B2907" s="1" t="s">
        <v>5</v>
      </c>
      <c r="C2907" s="14">
        <v>2021</v>
      </c>
      <c r="D2907" s="7" t="s">
        <v>40</v>
      </c>
      <c r="E2907" s="3">
        <v>0</v>
      </c>
      <c r="F2907" s="3">
        <v>0</v>
      </c>
      <c r="G2907" s="3">
        <v>0</v>
      </c>
      <c r="H2907" s="3">
        <v>0</v>
      </c>
      <c r="I2907" s="3">
        <v>0</v>
      </c>
    </row>
    <row r="2908" spans="1:9" ht="26.25" x14ac:dyDescent="0.25">
      <c r="A2908" s="4" t="s">
        <v>19</v>
      </c>
      <c r="B2908" s="1" t="s">
        <v>5</v>
      </c>
      <c r="C2908" s="14">
        <v>2021</v>
      </c>
      <c r="D2908" s="7" t="s">
        <v>40</v>
      </c>
      <c r="E2908" s="5">
        <v>16713.47</v>
      </c>
      <c r="F2908" s="5">
        <v>38.67</v>
      </c>
      <c r="G2908" s="5">
        <v>407.73</v>
      </c>
      <c r="H2908" s="5">
        <v>51.39</v>
      </c>
      <c r="I2908" s="5">
        <v>38.76</v>
      </c>
    </row>
    <row r="2909" spans="1:9" ht="26.25" x14ac:dyDescent="0.25">
      <c r="A2909" s="2" t="s">
        <v>20</v>
      </c>
      <c r="B2909" s="1" t="s">
        <v>5</v>
      </c>
      <c r="C2909" s="14">
        <v>2021</v>
      </c>
      <c r="D2909" s="7" t="s">
        <v>40</v>
      </c>
      <c r="E2909" s="3">
        <v>1092.3599999999999</v>
      </c>
      <c r="F2909" s="3">
        <v>2.33</v>
      </c>
      <c r="G2909" s="3">
        <v>21.64</v>
      </c>
      <c r="H2909" s="3">
        <v>2.92</v>
      </c>
      <c r="I2909" s="3">
        <v>1.95</v>
      </c>
    </row>
    <row r="2910" spans="1:9" ht="26.25" x14ac:dyDescent="0.25">
      <c r="A2910" s="4" t="s">
        <v>21</v>
      </c>
      <c r="B2910" s="1" t="s">
        <v>5</v>
      </c>
      <c r="C2910" s="14">
        <v>2021</v>
      </c>
      <c r="D2910" s="7" t="s">
        <v>40</v>
      </c>
      <c r="E2910" s="5">
        <v>1138.43</v>
      </c>
      <c r="F2910" s="5">
        <v>1.58</v>
      </c>
      <c r="G2910" s="5">
        <v>9.23</v>
      </c>
      <c r="H2910" s="5">
        <v>2.5099999999999998</v>
      </c>
      <c r="I2910" s="5">
        <v>1.05</v>
      </c>
    </row>
    <row r="2911" spans="1:9" x14ac:dyDescent="0.25">
      <c r="A2911" s="2" t="s">
        <v>22</v>
      </c>
      <c r="B2911" s="1" t="s">
        <v>5</v>
      </c>
      <c r="C2911" s="14">
        <v>2021</v>
      </c>
      <c r="D2911" s="7" t="s">
        <v>40</v>
      </c>
      <c r="E2911" s="3">
        <v>17591.12</v>
      </c>
      <c r="F2911" s="3">
        <v>32.43</v>
      </c>
      <c r="G2911" s="3">
        <v>271.99</v>
      </c>
      <c r="H2911" s="3">
        <v>44.4</v>
      </c>
      <c r="I2911" s="3">
        <v>26.19</v>
      </c>
    </row>
    <row r="2912" spans="1:9" ht="26.25" x14ac:dyDescent="0.25">
      <c r="A2912" s="2" t="s">
        <v>8</v>
      </c>
      <c r="B2912" s="1" t="s">
        <v>6</v>
      </c>
      <c r="C2912" s="14">
        <v>2021</v>
      </c>
      <c r="D2912" s="7" t="s">
        <v>40</v>
      </c>
      <c r="E2912" s="3">
        <v>0</v>
      </c>
      <c r="F2912" s="3">
        <v>0</v>
      </c>
      <c r="G2912" s="3">
        <v>0</v>
      </c>
      <c r="H2912" s="3">
        <v>0</v>
      </c>
      <c r="I2912" s="3">
        <v>0</v>
      </c>
    </row>
    <row r="2913" spans="1:9" x14ac:dyDescent="0.25">
      <c r="A2913" s="4" t="s">
        <v>9</v>
      </c>
      <c r="B2913" s="1" t="s">
        <v>6</v>
      </c>
      <c r="C2913" s="14">
        <v>2021</v>
      </c>
      <c r="D2913" s="7" t="s">
        <v>40</v>
      </c>
      <c r="E2913" s="5">
        <v>0</v>
      </c>
      <c r="F2913" s="5">
        <v>0</v>
      </c>
      <c r="G2913" s="5">
        <v>0</v>
      </c>
      <c r="H2913" s="5">
        <v>0</v>
      </c>
      <c r="I2913" s="5">
        <v>0</v>
      </c>
    </row>
    <row r="2914" spans="1:9" x14ac:dyDescent="0.25">
      <c r="A2914" s="2" t="s">
        <v>10</v>
      </c>
      <c r="B2914" s="1" t="s">
        <v>6</v>
      </c>
      <c r="C2914" s="14">
        <v>2021</v>
      </c>
      <c r="D2914" s="7" t="s">
        <v>40</v>
      </c>
      <c r="E2914" s="3">
        <v>69658.14</v>
      </c>
      <c r="F2914" s="3">
        <v>158.30000000000001</v>
      </c>
      <c r="G2914" s="3">
        <v>1618.91</v>
      </c>
      <c r="H2914" s="3">
        <v>203.43</v>
      </c>
      <c r="I2914" s="3">
        <v>147.99</v>
      </c>
    </row>
    <row r="2915" spans="1:9" ht="26.25" x14ac:dyDescent="0.25">
      <c r="A2915" s="4" t="s">
        <v>11</v>
      </c>
      <c r="B2915" s="1" t="s">
        <v>6</v>
      </c>
      <c r="C2915" s="14">
        <v>2021</v>
      </c>
      <c r="D2915" s="7" t="s">
        <v>40</v>
      </c>
      <c r="E2915" s="5">
        <v>0</v>
      </c>
      <c r="F2915" s="5">
        <v>0</v>
      </c>
      <c r="G2915" s="5">
        <v>0</v>
      </c>
      <c r="H2915" s="5">
        <v>0</v>
      </c>
      <c r="I2915" s="5">
        <v>0</v>
      </c>
    </row>
    <row r="2916" spans="1:9" ht="26.25" x14ac:dyDescent="0.25">
      <c r="A2916" s="2" t="s">
        <v>12</v>
      </c>
      <c r="B2916" s="1" t="s">
        <v>6</v>
      </c>
      <c r="C2916" s="14">
        <v>2021</v>
      </c>
      <c r="D2916" s="7" t="s">
        <v>40</v>
      </c>
      <c r="E2916" s="3">
        <v>0</v>
      </c>
      <c r="F2916" s="3">
        <v>0</v>
      </c>
      <c r="G2916" s="3">
        <v>0</v>
      </c>
      <c r="H2916" s="3">
        <v>0</v>
      </c>
      <c r="I2916" s="3">
        <v>0</v>
      </c>
    </row>
    <row r="2917" spans="1:9" ht="26.25" x14ac:dyDescent="0.25">
      <c r="A2917" s="4" t="s">
        <v>13</v>
      </c>
      <c r="B2917" s="1" t="s">
        <v>6</v>
      </c>
      <c r="C2917" s="14">
        <v>2021</v>
      </c>
      <c r="D2917" s="7" t="s">
        <v>40</v>
      </c>
      <c r="E2917" s="5">
        <v>0</v>
      </c>
      <c r="F2917" s="5">
        <v>0</v>
      </c>
      <c r="G2917" s="5">
        <v>0</v>
      </c>
      <c r="H2917" s="5">
        <v>0</v>
      </c>
      <c r="I2917" s="5">
        <v>0</v>
      </c>
    </row>
    <row r="2918" spans="1:9" ht="26.25" x14ac:dyDescent="0.25">
      <c r="A2918" s="2" t="s">
        <v>14</v>
      </c>
      <c r="B2918" s="1" t="s">
        <v>6</v>
      </c>
      <c r="C2918" s="14">
        <v>2021</v>
      </c>
      <c r="D2918" s="7" t="s">
        <v>40</v>
      </c>
      <c r="E2918" s="3">
        <v>0</v>
      </c>
      <c r="F2918" s="3">
        <v>0</v>
      </c>
      <c r="G2918" s="3">
        <v>0</v>
      </c>
      <c r="H2918" s="3">
        <v>0</v>
      </c>
      <c r="I2918" s="3">
        <v>0</v>
      </c>
    </row>
    <row r="2919" spans="1:9" ht="26.25" x14ac:dyDescent="0.25">
      <c r="A2919" s="4" t="s">
        <v>15</v>
      </c>
      <c r="B2919" s="1" t="s">
        <v>6</v>
      </c>
      <c r="C2919" s="14">
        <v>2021</v>
      </c>
      <c r="D2919" s="7" t="s">
        <v>40</v>
      </c>
      <c r="E2919" s="5">
        <v>0</v>
      </c>
      <c r="F2919" s="5">
        <v>0</v>
      </c>
      <c r="G2919" s="5">
        <v>0</v>
      </c>
      <c r="H2919" s="5">
        <v>0</v>
      </c>
      <c r="I2919" s="5">
        <v>0</v>
      </c>
    </row>
    <row r="2920" spans="1:9" ht="39" x14ac:dyDescent="0.25">
      <c r="A2920" s="2" t="s">
        <v>16</v>
      </c>
      <c r="B2920" s="1" t="s">
        <v>6</v>
      </c>
      <c r="C2920" s="14">
        <v>2021</v>
      </c>
      <c r="D2920" s="7" t="s">
        <v>40</v>
      </c>
      <c r="E2920" s="3">
        <v>22249.5</v>
      </c>
      <c r="F2920" s="3">
        <v>46.53</v>
      </c>
      <c r="G2920" s="3">
        <v>329.8</v>
      </c>
      <c r="H2920" s="3">
        <v>35.619999999999997</v>
      </c>
      <c r="I2920" s="3">
        <v>12.1</v>
      </c>
    </row>
    <row r="2921" spans="1:9" ht="26.25" x14ac:dyDescent="0.25">
      <c r="A2921" s="4" t="s">
        <v>17</v>
      </c>
      <c r="B2921" s="1" t="s">
        <v>6</v>
      </c>
      <c r="C2921" s="14">
        <v>2021</v>
      </c>
      <c r="D2921" s="7" t="s">
        <v>40</v>
      </c>
      <c r="E2921" s="5">
        <v>189.22</v>
      </c>
      <c r="F2921" s="5">
        <v>0.44</v>
      </c>
      <c r="G2921" s="5">
        <v>4.3099999999999996</v>
      </c>
      <c r="H2921" s="5">
        <v>0.51</v>
      </c>
      <c r="I2921" s="5">
        <v>0.36</v>
      </c>
    </row>
    <row r="2922" spans="1:9" ht="26.25" x14ac:dyDescent="0.25">
      <c r="A2922" s="2" t="s">
        <v>18</v>
      </c>
      <c r="B2922" s="1" t="s">
        <v>6</v>
      </c>
      <c r="C2922" s="14">
        <v>2021</v>
      </c>
      <c r="D2922" s="7" t="s">
        <v>40</v>
      </c>
      <c r="E2922" s="3">
        <v>0</v>
      </c>
      <c r="F2922" s="3">
        <v>0</v>
      </c>
      <c r="G2922" s="3">
        <v>0</v>
      </c>
      <c r="H2922" s="3">
        <v>0</v>
      </c>
      <c r="I2922" s="3">
        <v>0</v>
      </c>
    </row>
    <row r="2923" spans="1:9" ht="26.25" x14ac:dyDescent="0.25">
      <c r="A2923" s="4" t="s">
        <v>19</v>
      </c>
      <c r="B2923" s="1" t="s">
        <v>6</v>
      </c>
      <c r="C2923" s="14">
        <v>2021</v>
      </c>
      <c r="D2923" s="7" t="s">
        <v>40</v>
      </c>
      <c r="E2923" s="5">
        <v>97659.08</v>
      </c>
      <c r="F2923" s="5">
        <v>221.03</v>
      </c>
      <c r="G2923" s="5">
        <v>2188.56</v>
      </c>
      <c r="H2923" s="5">
        <v>270.38</v>
      </c>
      <c r="I2923" s="5">
        <v>190.22</v>
      </c>
    </row>
    <row r="2924" spans="1:9" ht="26.25" x14ac:dyDescent="0.25">
      <c r="A2924" s="2" t="s">
        <v>20</v>
      </c>
      <c r="B2924" s="1" t="s">
        <v>6</v>
      </c>
      <c r="C2924" s="14">
        <v>2021</v>
      </c>
      <c r="D2924" s="7" t="s">
        <v>40</v>
      </c>
      <c r="E2924" s="3">
        <v>0</v>
      </c>
      <c r="F2924" s="3">
        <v>0</v>
      </c>
      <c r="G2924" s="3">
        <v>0</v>
      </c>
      <c r="H2924" s="3">
        <v>0</v>
      </c>
      <c r="I2924" s="3">
        <v>0</v>
      </c>
    </row>
    <row r="2925" spans="1:9" ht="26.25" x14ac:dyDescent="0.25">
      <c r="A2925" s="4" t="s">
        <v>21</v>
      </c>
      <c r="B2925" s="1" t="s">
        <v>6</v>
      </c>
      <c r="C2925" s="14">
        <v>2021</v>
      </c>
      <c r="D2925" s="7" t="s">
        <v>40</v>
      </c>
      <c r="E2925" s="5">
        <v>0</v>
      </c>
      <c r="F2925" s="5">
        <v>0</v>
      </c>
      <c r="G2925" s="5">
        <v>0</v>
      </c>
      <c r="H2925" s="5">
        <v>0</v>
      </c>
      <c r="I2925" s="5">
        <v>0</v>
      </c>
    </row>
    <row r="2926" spans="1:9" x14ac:dyDescent="0.25">
      <c r="A2926" s="2" t="s">
        <v>22</v>
      </c>
      <c r="B2926" s="1" t="s">
        <v>6</v>
      </c>
      <c r="C2926" s="14">
        <v>2021</v>
      </c>
      <c r="D2926" s="7" t="s">
        <v>40</v>
      </c>
      <c r="E2926" s="3">
        <v>4964.45</v>
      </c>
      <c r="F2926" s="3">
        <v>10.86</v>
      </c>
      <c r="G2926" s="3">
        <v>103.76</v>
      </c>
      <c r="H2926" s="3">
        <v>13.11</v>
      </c>
      <c r="I2926" s="3">
        <v>8.7799999999999994</v>
      </c>
    </row>
    <row r="2927" spans="1:9" ht="26.25" x14ac:dyDescent="0.25">
      <c r="A2927" s="2" t="s">
        <v>8</v>
      </c>
      <c r="B2927" s="1" t="s">
        <v>7</v>
      </c>
      <c r="C2927" s="14">
        <v>2021</v>
      </c>
      <c r="D2927" s="7" t="s">
        <v>40</v>
      </c>
      <c r="E2927" s="3">
        <v>0</v>
      </c>
      <c r="F2927" s="3">
        <v>0</v>
      </c>
      <c r="G2927" s="3">
        <v>0</v>
      </c>
      <c r="H2927" s="3">
        <v>0</v>
      </c>
      <c r="I2927" s="3">
        <v>0</v>
      </c>
    </row>
    <row r="2928" spans="1:9" x14ac:dyDescent="0.25">
      <c r="A2928" s="4" t="s">
        <v>9</v>
      </c>
      <c r="B2928" s="1" t="s">
        <v>7</v>
      </c>
      <c r="C2928" s="14">
        <v>2021</v>
      </c>
      <c r="D2928" s="7" t="s">
        <v>40</v>
      </c>
      <c r="E2928" s="5">
        <v>241271.48</v>
      </c>
      <c r="F2928" s="5">
        <v>558.86</v>
      </c>
      <c r="G2928" s="5">
        <v>5835.23</v>
      </c>
      <c r="H2928" s="5">
        <v>726.13</v>
      </c>
      <c r="I2928" s="5">
        <v>541.79999999999995</v>
      </c>
    </row>
    <row r="2929" spans="1:9" x14ac:dyDescent="0.25">
      <c r="A2929" s="2" t="s">
        <v>10</v>
      </c>
      <c r="B2929" s="1" t="s">
        <v>7</v>
      </c>
      <c r="C2929" s="14">
        <v>2021</v>
      </c>
      <c r="D2929" s="7" t="s">
        <v>40</v>
      </c>
      <c r="E2929" s="3">
        <v>3687.53</v>
      </c>
      <c r="F2929" s="3">
        <v>8.34</v>
      </c>
      <c r="G2929" s="3">
        <v>84.5</v>
      </c>
      <c r="H2929" s="3">
        <v>10.62</v>
      </c>
      <c r="I2929" s="3">
        <v>7.65</v>
      </c>
    </row>
    <row r="2930" spans="1:9" ht="26.25" x14ac:dyDescent="0.25">
      <c r="A2930" s="4" t="s">
        <v>11</v>
      </c>
      <c r="B2930" s="1" t="s">
        <v>7</v>
      </c>
      <c r="C2930" s="14">
        <v>2021</v>
      </c>
      <c r="D2930" s="7" t="s">
        <v>40</v>
      </c>
      <c r="E2930" s="5">
        <v>0</v>
      </c>
      <c r="F2930" s="5">
        <v>0</v>
      </c>
      <c r="G2930" s="5">
        <v>0</v>
      </c>
      <c r="H2930" s="5">
        <v>0</v>
      </c>
      <c r="I2930" s="5">
        <v>0</v>
      </c>
    </row>
    <row r="2931" spans="1:9" ht="26.25" x14ac:dyDescent="0.25">
      <c r="A2931" s="2" t="s">
        <v>12</v>
      </c>
      <c r="B2931" s="1" t="s">
        <v>7</v>
      </c>
      <c r="C2931" s="14">
        <v>2021</v>
      </c>
      <c r="D2931" s="7" t="s">
        <v>40</v>
      </c>
      <c r="E2931" s="3">
        <v>0</v>
      </c>
      <c r="F2931" s="3">
        <v>0</v>
      </c>
      <c r="G2931" s="3">
        <v>0</v>
      </c>
      <c r="H2931" s="3">
        <v>0</v>
      </c>
      <c r="I2931" s="3">
        <v>0</v>
      </c>
    </row>
    <row r="2932" spans="1:9" ht="26.25" x14ac:dyDescent="0.25">
      <c r="A2932" s="4" t="s">
        <v>13</v>
      </c>
      <c r="B2932" s="1" t="s">
        <v>7</v>
      </c>
      <c r="C2932" s="14">
        <v>2021</v>
      </c>
      <c r="D2932" s="7" t="s">
        <v>40</v>
      </c>
      <c r="E2932" s="5">
        <v>0</v>
      </c>
      <c r="F2932" s="5">
        <v>0</v>
      </c>
      <c r="G2932" s="5">
        <v>0</v>
      </c>
      <c r="H2932" s="5">
        <v>0</v>
      </c>
      <c r="I2932" s="5">
        <v>0</v>
      </c>
    </row>
    <row r="2933" spans="1:9" ht="26.25" x14ac:dyDescent="0.25">
      <c r="A2933" s="2" t="s">
        <v>14</v>
      </c>
      <c r="B2933" s="1" t="s">
        <v>7</v>
      </c>
      <c r="C2933" s="14">
        <v>2021</v>
      </c>
      <c r="D2933" s="7" t="s">
        <v>40</v>
      </c>
      <c r="E2933" s="3">
        <v>0</v>
      </c>
      <c r="F2933" s="3">
        <v>0</v>
      </c>
      <c r="G2933" s="3">
        <v>0</v>
      </c>
      <c r="H2933" s="3">
        <v>0</v>
      </c>
      <c r="I2933" s="3">
        <v>0</v>
      </c>
    </row>
    <row r="2934" spans="1:9" ht="26.25" x14ac:dyDescent="0.25">
      <c r="A2934" s="4" t="s">
        <v>15</v>
      </c>
      <c r="B2934" s="1" t="s">
        <v>7</v>
      </c>
      <c r="C2934" s="14">
        <v>2021</v>
      </c>
      <c r="D2934" s="7" t="s">
        <v>40</v>
      </c>
      <c r="E2934" s="5">
        <v>0</v>
      </c>
      <c r="F2934" s="5">
        <v>0</v>
      </c>
      <c r="G2934" s="5">
        <v>0</v>
      </c>
      <c r="H2934" s="5">
        <v>0</v>
      </c>
      <c r="I2934" s="5">
        <v>0</v>
      </c>
    </row>
    <row r="2935" spans="1:9" ht="39" x14ac:dyDescent="0.25">
      <c r="A2935" s="2" t="s">
        <v>16</v>
      </c>
      <c r="B2935" s="1" t="s">
        <v>7</v>
      </c>
      <c r="C2935" s="14">
        <v>2021</v>
      </c>
      <c r="D2935" s="7" t="s">
        <v>40</v>
      </c>
      <c r="E2935" s="3">
        <v>0</v>
      </c>
      <c r="F2935" s="3">
        <v>0</v>
      </c>
      <c r="G2935" s="3">
        <v>0</v>
      </c>
      <c r="H2935" s="3">
        <v>0</v>
      </c>
      <c r="I2935" s="3">
        <v>0</v>
      </c>
    </row>
    <row r="2936" spans="1:9" ht="26.25" x14ac:dyDescent="0.25">
      <c r="A2936" s="4" t="s">
        <v>17</v>
      </c>
      <c r="B2936" s="1" t="s">
        <v>7</v>
      </c>
      <c r="C2936" s="14">
        <v>2021</v>
      </c>
      <c r="D2936" s="7" t="s">
        <v>40</v>
      </c>
      <c r="E2936" s="5">
        <v>0</v>
      </c>
      <c r="F2936" s="5">
        <v>0</v>
      </c>
      <c r="G2936" s="5">
        <v>0</v>
      </c>
      <c r="H2936" s="5">
        <v>0</v>
      </c>
      <c r="I2936" s="5">
        <v>0</v>
      </c>
    </row>
    <row r="2937" spans="1:9" ht="26.25" x14ac:dyDescent="0.25">
      <c r="A2937" s="2" t="s">
        <v>18</v>
      </c>
      <c r="B2937" s="1" t="s">
        <v>7</v>
      </c>
      <c r="C2937" s="14">
        <v>2021</v>
      </c>
      <c r="D2937" s="7" t="s">
        <v>40</v>
      </c>
      <c r="E2937" s="3">
        <v>0</v>
      </c>
      <c r="F2937" s="3">
        <v>0</v>
      </c>
      <c r="G2937" s="3">
        <v>0</v>
      </c>
      <c r="H2937" s="3">
        <v>0</v>
      </c>
      <c r="I2937" s="3">
        <v>0</v>
      </c>
    </row>
    <row r="2938" spans="1:9" ht="26.25" x14ac:dyDescent="0.25">
      <c r="A2938" s="4" t="s">
        <v>19</v>
      </c>
      <c r="B2938" s="1" t="s">
        <v>7</v>
      </c>
      <c r="C2938" s="14">
        <v>2021</v>
      </c>
      <c r="D2938" s="7" t="s">
        <v>40</v>
      </c>
      <c r="E2938" s="5">
        <v>9.64</v>
      </c>
      <c r="F2938" s="5">
        <v>0.02</v>
      </c>
      <c r="G2938" s="5">
        <v>0.23</v>
      </c>
      <c r="H2938" s="5">
        <v>0.03</v>
      </c>
      <c r="I2938" s="5">
        <v>0.02</v>
      </c>
    </row>
    <row r="2939" spans="1:9" ht="26.25" x14ac:dyDescent="0.25">
      <c r="A2939" s="2" t="s">
        <v>20</v>
      </c>
      <c r="B2939" s="1" t="s">
        <v>7</v>
      </c>
      <c r="C2939" s="14">
        <v>2021</v>
      </c>
      <c r="D2939" s="7" t="s">
        <v>40</v>
      </c>
      <c r="E2939" s="3">
        <v>0</v>
      </c>
      <c r="F2939" s="3">
        <v>0</v>
      </c>
      <c r="G2939" s="3">
        <v>0</v>
      </c>
      <c r="H2939" s="3">
        <v>0</v>
      </c>
      <c r="I2939" s="3">
        <v>0</v>
      </c>
    </row>
    <row r="2940" spans="1:9" ht="26.25" x14ac:dyDescent="0.25">
      <c r="A2940" s="4" t="s">
        <v>21</v>
      </c>
      <c r="B2940" s="1" t="s">
        <v>7</v>
      </c>
      <c r="C2940" s="14">
        <v>2021</v>
      </c>
      <c r="D2940" s="7" t="s">
        <v>40</v>
      </c>
      <c r="E2940" s="5">
        <v>0</v>
      </c>
      <c r="F2940" s="5">
        <v>0</v>
      </c>
      <c r="G2940" s="5">
        <v>0</v>
      </c>
      <c r="H2940" s="5">
        <v>0</v>
      </c>
      <c r="I2940" s="5">
        <v>0</v>
      </c>
    </row>
    <row r="2941" spans="1:9" x14ac:dyDescent="0.25">
      <c r="A2941" s="2" t="s">
        <v>22</v>
      </c>
      <c r="B2941" s="1" t="s">
        <v>7</v>
      </c>
      <c r="C2941" s="14">
        <v>2021</v>
      </c>
      <c r="D2941" s="7" t="s">
        <v>40</v>
      </c>
      <c r="E2941" s="3">
        <v>1257.1199999999999</v>
      </c>
      <c r="F2941" s="3">
        <v>2.76</v>
      </c>
      <c r="G2941" s="3">
        <v>25.11</v>
      </c>
      <c r="H2941" s="3">
        <v>3.06</v>
      </c>
      <c r="I2941" s="3">
        <v>1.93</v>
      </c>
    </row>
    <row r="2942" spans="1:9" ht="26.25" x14ac:dyDescent="0.25">
      <c r="A2942" s="2" t="s">
        <v>8</v>
      </c>
      <c r="B2942" s="1" t="s">
        <v>1</v>
      </c>
      <c r="C2942" s="14">
        <v>2021</v>
      </c>
      <c r="D2942" s="7" t="s">
        <v>27</v>
      </c>
      <c r="E2942" s="3">
        <v>1540.58</v>
      </c>
      <c r="F2942" s="3">
        <v>3.58</v>
      </c>
      <c r="G2942" s="3">
        <v>21.31</v>
      </c>
      <c r="H2942" s="3">
        <v>0.87</v>
      </c>
      <c r="I2942" s="3">
        <v>0.57999999999999996</v>
      </c>
    </row>
    <row r="2943" spans="1:9" x14ac:dyDescent="0.25">
      <c r="A2943" s="4" t="s">
        <v>9</v>
      </c>
      <c r="B2943" s="1" t="s">
        <v>1</v>
      </c>
      <c r="C2943" s="14">
        <v>2021</v>
      </c>
      <c r="D2943" s="7" t="s">
        <v>27</v>
      </c>
      <c r="E2943" s="5">
        <v>0</v>
      </c>
      <c r="F2943" s="5">
        <v>0</v>
      </c>
      <c r="G2943" s="5">
        <v>0</v>
      </c>
      <c r="H2943" s="5">
        <v>0</v>
      </c>
      <c r="I2943" s="5">
        <v>0</v>
      </c>
    </row>
    <row r="2944" spans="1:9" x14ac:dyDescent="0.25">
      <c r="A2944" s="2" t="s">
        <v>10</v>
      </c>
      <c r="B2944" s="1" t="s">
        <v>1</v>
      </c>
      <c r="C2944" s="14">
        <v>2021</v>
      </c>
      <c r="D2944" s="7" t="s">
        <v>27</v>
      </c>
      <c r="E2944" s="3">
        <v>910.96</v>
      </c>
      <c r="F2944" s="3">
        <v>2.12</v>
      </c>
      <c r="G2944" s="3">
        <v>12.63</v>
      </c>
      <c r="H2944" s="3">
        <v>0.52</v>
      </c>
      <c r="I2944" s="3">
        <v>0.34</v>
      </c>
    </row>
    <row r="2945" spans="1:9" ht="26.25" x14ac:dyDescent="0.25">
      <c r="A2945" s="4" t="s">
        <v>11</v>
      </c>
      <c r="B2945" s="1" t="s">
        <v>1</v>
      </c>
      <c r="C2945" s="14">
        <v>2021</v>
      </c>
      <c r="D2945" s="7" t="s">
        <v>27</v>
      </c>
      <c r="E2945" s="5">
        <v>7843.81</v>
      </c>
      <c r="F2945" s="5">
        <v>18.27</v>
      </c>
      <c r="G2945" s="5">
        <v>108.65</v>
      </c>
      <c r="H2945" s="5">
        <v>4.4400000000000004</v>
      </c>
      <c r="I2945" s="5">
        <v>2.96</v>
      </c>
    </row>
    <row r="2946" spans="1:9" ht="26.25" x14ac:dyDescent="0.25">
      <c r="A2946" s="2" t="s">
        <v>12</v>
      </c>
      <c r="B2946" s="1" t="s">
        <v>1</v>
      </c>
      <c r="C2946" s="14">
        <v>2021</v>
      </c>
      <c r="D2946" s="7" t="s">
        <v>27</v>
      </c>
      <c r="E2946" s="3">
        <v>0</v>
      </c>
      <c r="F2946" s="3">
        <v>0</v>
      </c>
      <c r="G2946" s="3">
        <v>0</v>
      </c>
      <c r="H2946" s="3">
        <v>0</v>
      </c>
      <c r="I2946" s="3">
        <v>0</v>
      </c>
    </row>
    <row r="2947" spans="1:9" ht="26.25" x14ac:dyDescent="0.25">
      <c r="A2947" s="4" t="s">
        <v>13</v>
      </c>
      <c r="B2947" s="1" t="s">
        <v>1</v>
      </c>
      <c r="C2947" s="14">
        <v>2021</v>
      </c>
      <c r="D2947" s="7" t="s">
        <v>27</v>
      </c>
      <c r="E2947" s="5">
        <v>266.89</v>
      </c>
      <c r="F2947" s="5">
        <v>0.62</v>
      </c>
      <c r="G2947" s="5">
        <v>3.67</v>
      </c>
      <c r="H2947" s="5">
        <v>0.15</v>
      </c>
      <c r="I2947" s="5">
        <v>0.1</v>
      </c>
    </row>
    <row r="2948" spans="1:9" ht="26.25" x14ac:dyDescent="0.25">
      <c r="A2948" s="2" t="s">
        <v>14</v>
      </c>
      <c r="B2948" s="1" t="s">
        <v>1</v>
      </c>
      <c r="C2948" s="14">
        <v>2021</v>
      </c>
      <c r="D2948" s="7" t="s">
        <v>27</v>
      </c>
      <c r="E2948" s="3">
        <v>0</v>
      </c>
      <c r="F2948" s="3">
        <v>0</v>
      </c>
      <c r="G2948" s="3">
        <v>0</v>
      </c>
      <c r="H2948" s="3">
        <v>0</v>
      </c>
      <c r="I2948" s="3">
        <v>0</v>
      </c>
    </row>
    <row r="2949" spans="1:9" ht="26.25" x14ac:dyDescent="0.25">
      <c r="A2949" s="4" t="s">
        <v>15</v>
      </c>
      <c r="B2949" s="1" t="s">
        <v>1</v>
      </c>
      <c r="C2949" s="14">
        <v>2021</v>
      </c>
      <c r="D2949" s="7" t="s">
        <v>27</v>
      </c>
      <c r="E2949" s="5">
        <v>2102.44</v>
      </c>
      <c r="F2949" s="5">
        <v>4.88</v>
      </c>
      <c r="G2949" s="5">
        <v>29.03</v>
      </c>
      <c r="H2949" s="5">
        <v>1.19</v>
      </c>
      <c r="I2949" s="5">
        <v>0.79</v>
      </c>
    </row>
    <row r="2950" spans="1:9" ht="39" x14ac:dyDescent="0.25">
      <c r="A2950" s="2" t="s">
        <v>16</v>
      </c>
      <c r="B2950" s="1" t="s">
        <v>1</v>
      </c>
      <c r="C2950" s="14">
        <v>2021</v>
      </c>
      <c r="D2950" s="7" t="s">
        <v>27</v>
      </c>
      <c r="E2950" s="3">
        <v>8871.1299999999992</v>
      </c>
      <c r="F2950" s="3">
        <v>20.65</v>
      </c>
      <c r="G2950" s="3">
        <v>122.77</v>
      </c>
      <c r="H2950" s="3">
        <v>5.0199999999999996</v>
      </c>
      <c r="I2950" s="3">
        <v>3.35</v>
      </c>
    </row>
    <row r="2951" spans="1:9" ht="26.25" x14ac:dyDescent="0.25">
      <c r="A2951" s="4" t="s">
        <v>17</v>
      </c>
      <c r="B2951" s="1" t="s">
        <v>1</v>
      </c>
      <c r="C2951" s="14">
        <v>2021</v>
      </c>
      <c r="D2951" s="7" t="s">
        <v>27</v>
      </c>
      <c r="E2951" s="5">
        <v>69992.72</v>
      </c>
      <c r="F2951" s="5">
        <v>162.68</v>
      </c>
      <c r="G2951" s="5">
        <v>967.28</v>
      </c>
      <c r="H2951" s="5">
        <v>39.57</v>
      </c>
      <c r="I2951" s="5">
        <v>26.38</v>
      </c>
    </row>
    <row r="2952" spans="1:9" ht="26.25" x14ac:dyDescent="0.25">
      <c r="A2952" s="2" t="s">
        <v>18</v>
      </c>
      <c r="B2952" s="1" t="s">
        <v>1</v>
      </c>
      <c r="C2952" s="14">
        <v>2021</v>
      </c>
      <c r="D2952" s="7" t="s">
        <v>27</v>
      </c>
      <c r="E2952" s="3">
        <v>69353.31</v>
      </c>
      <c r="F2952" s="3">
        <v>161.15</v>
      </c>
      <c r="G2952" s="3">
        <v>958.17</v>
      </c>
      <c r="H2952" s="3">
        <v>39.200000000000003</v>
      </c>
      <c r="I2952" s="3">
        <v>26.13</v>
      </c>
    </row>
    <row r="2953" spans="1:9" ht="26.25" x14ac:dyDescent="0.25">
      <c r="A2953" s="4" t="s">
        <v>19</v>
      </c>
      <c r="B2953" s="1" t="s">
        <v>1</v>
      </c>
      <c r="C2953" s="14">
        <v>2021</v>
      </c>
      <c r="D2953" s="7" t="s">
        <v>27</v>
      </c>
      <c r="E2953" s="5">
        <v>0</v>
      </c>
      <c r="F2953" s="5">
        <v>0</v>
      </c>
      <c r="G2953" s="5">
        <v>0</v>
      </c>
      <c r="H2953" s="5">
        <v>0</v>
      </c>
      <c r="I2953" s="5">
        <v>0</v>
      </c>
    </row>
    <row r="2954" spans="1:9" ht="26.25" x14ac:dyDescent="0.25">
      <c r="A2954" s="2" t="s">
        <v>20</v>
      </c>
      <c r="B2954" s="1" t="s">
        <v>1</v>
      </c>
      <c r="C2954" s="14">
        <v>2021</v>
      </c>
      <c r="D2954" s="7" t="s">
        <v>27</v>
      </c>
      <c r="E2954" s="3">
        <v>6030.34</v>
      </c>
      <c r="F2954" s="3">
        <v>13.98</v>
      </c>
      <c r="G2954" s="3">
        <v>83.13</v>
      </c>
      <c r="H2954" s="3">
        <v>3.4</v>
      </c>
      <c r="I2954" s="3">
        <v>2.27</v>
      </c>
    </row>
    <row r="2955" spans="1:9" ht="26.25" x14ac:dyDescent="0.25">
      <c r="A2955" s="4" t="s">
        <v>21</v>
      </c>
      <c r="B2955" s="1" t="s">
        <v>1</v>
      </c>
      <c r="C2955" s="14">
        <v>2021</v>
      </c>
      <c r="D2955" s="7" t="s">
        <v>27</v>
      </c>
      <c r="E2955" s="5">
        <v>83962.75</v>
      </c>
      <c r="F2955" s="5">
        <v>195.69</v>
      </c>
      <c r="G2955" s="5">
        <v>1163.56</v>
      </c>
      <c r="H2955" s="5">
        <v>47.6</v>
      </c>
      <c r="I2955" s="5">
        <v>31.73</v>
      </c>
    </row>
    <row r="2956" spans="1:9" x14ac:dyDescent="0.25">
      <c r="A2956" s="2" t="s">
        <v>22</v>
      </c>
      <c r="B2956" s="1" t="s">
        <v>1</v>
      </c>
      <c r="C2956" s="14">
        <v>2021</v>
      </c>
      <c r="D2956" s="7" t="s">
        <v>27</v>
      </c>
      <c r="E2956" s="3">
        <v>74.08</v>
      </c>
      <c r="F2956" s="3">
        <v>0.17</v>
      </c>
      <c r="G2956" s="3">
        <v>1.02</v>
      </c>
      <c r="H2956" s="3">
        <v>0.04</v>
      </c>
      <c r="I2956" s="3">
        <v>0.03</v>
      </c>
    </row>
    <row r="2957" spans="1:9" ht="26.25" x14ac:dyDescent="0.25">
      <c r="A2957" s="2" t="s">
        <v>8</v>
      </c>
      <c r="B2957" s="1" t="s">
        <v>2</v>
      </c>
      <c r="C2957" s="14">
        <v>2021</v>
      </c>
      <c r="D2957" s="7" t="s">
        <v>27</v>
      </c>
      <c r="E2957" s="3">
        <v>64911.42</v>
      </c>
      <c r="F2957" s="3">
        <v>151.80000000000001</v>
      </c>
      <c r="G2957" s="3">
        <v>916.92</v>
      </c>
      <c r="H2957" s="3">
        <v>41.07</v>
      </c>
      <c r="I2957" s="3">
        <v>24.62</v>
      </c>
    </row>
    <row r="2958" spans="1:9" x14ac:dyDescent="0.25">
      <c r="A2958" s="4" t="s">
        <v>9</v>
      </c>
      <c r="B2958" s="1" t="s">
        <v>2</v>
      </c>
      <c r="C2958" s="14">
        <v>2021</v>
      </c>
      <c r="D2958" s="7" t="s">
        <v>27</v>
      </c>
      <c r="E2958" s="5">
        <v>21468.99</v>
      </c>
      <c r="F2958" s="5">
        <v>50.2</v>
      </c>
      <c r="G2958" s="5">
        <v>303.35000000000002</v>
      </c>
      <c r="H2958" s="5">
        <v>13.59</v>
      </c>
      <c r="I2958" s="5">
        <v>8.14</v>
      </c>
    </row>
    <row r="2959" spans="1:9" x14ac:dyDescent="0.25">
      <c r="A2959" s="2" t="s">
        <v>10</v>
      </c>
      <c r="B2959" s="1" t="s">
        <v>2</v>
      </c>
      <c r="C2959" s="14">
        <v>2021</v>
      </c>
      <c r="D2959" s="7" t="s">
        <v>27</v>
      </c>
      <c r="E2959" s="3">
        <v>6707.09</v>
      </c>
      <c r="F2959" s="3">
        <v>15.68</v>
      </c>
      <c r="G2959" s="3">
        <v>94.91</v>
      </c>
      <c r="H2959" s="3">
        <v>4.24</v>
      </c>
      <c r="I2959" s="3">
        <v>2.54</v>
      </c>
    </row>
    <row r="2960" spans="1:9" ht="26.25" x14ac:dyDescent="0.25">
      <c r="A2960" s="4" t="s">
        <v>11</v>
      </c>
      <c r="B2960" s="1" t="s">
        <v>2</v>
      </c>
      <c r="C2960" s="14">
        <v>2021</v>
      </c>
      <c r="D2960" s="7" t="s">
        <v>27</v>
      </c>
      <c r="E2960" s="5">
        <v>268610.98</v>
      </c>
      <c r="F2960" s="5">
        <v>627.64</v>
      </c>
      <c r="G2960" s="5">
        <v>3803.27</v>
      </c>
      <c r="H2960" s="5">
        <v>170.12</v>
      </c>
      <c r="I2960" s="5">
        <v>101.78</v>
      </c>
    </row>
    <row r="2961" spans="1:9" ht="26.25" x14ac:dyDescent="0.25">
      <c r="A2961" s="2" t="s">
        <v>12</v>
      </c>
      <c r="B2961" s="1" t="s">
        <v>2</v>
      </c>
      <c r="C2961" s="14">
        <v>2021</v>
      </c>
      <c r="D2961" s="7" t="s">
        <v>27</v>
      </c>
      <c r="E2961" s="3">
        <v>1002</v>
      </c>
      <c r="F2961" s="3">
        <v>2.35</v>
      </c>
      <c r="G2961" s="3">
        <v>14</v>
      </c>
      <c r="H2961" s="3">
        <v>0.64</v>
      </c>
      <c r="I2961" s="3">
        <v>0.38</v>
      </c>
    </row>
    <row r="2962" spans="1:9" ht="26.25" x14ac:dyDescent="0.25">
      <c r="A2962" s="4" t="s">
        <v>13</v>
      </c>
      <c r="B2962" s="1" t="s">
        <v>2</v>
      </c>
      <c r="C2962" s="14">
        <v>2021</v>
      </c>
      <c r="D2962" s="7" t="s">
        <v>27</v>
      </c>
      <c r="E2962" s="5">
        <v>4534.32</v>
      </c>
      <c r="F2962" s="5">
        <v>10.6</v>
      </c>
      <c r="G2962" s="5">
        <v>64.16</v>
      </c>
      <c r="H2962" s="5">
        <v>2.86</v>
      </c>
      <c r="I2962" s="5">
        <v>1.72</v>
      </c>
    </row>
    <row r="2963" spans="1:9" ht="26.25" x14ac:dyDescent="0.25">
      <c r="A2963" s="2" t="s">
        <v>14</v>
      </c>
      <c r="B2963" s="1" t="s">
        <v>2</v>
      </c>
      <c r="C2963" s="14">
        <v>2021</v>
      </c>
      <c r="D2963" s="7" t="s">
        <v>27</v>
      </c>
      <c r="E2963" s="3">
        <v>26618.46</v>
      </c>
      <c r="F2963" s="3">
        <v>62.21</v>
      </c>
      <c r="G2963" s="3">
        <v>376.74</v>
      </c>
      <c r="H2963" s="3">
        <v>17</v>
      </c>
      <c r="I2963" s="3">
        <v>10.09</v>
      </c>
    </row>
    <row r="2964" spans="1:9" ht="26.25" x14ac:dyDescent="0.25">
      <c r="A2964" s="4" t="s">
        <v>15</v>
      </c>
      <c r="B2964" s="1" t="s">
        <v>2</v>
      </c>
      <c r="C2964" s="14">
        <v>2021</v>
      </c>
      <c r="D2964" s="7" t="s">
        <v>27</v>
      </c>
      <c r="E2964" s="5">
        <v>311132.52</v>
      </c>
      <c r="F2964" s="5">
        <v>723.86</v>
      </c>
      <c r="G2964" s="5">
        <v>4372.8500000000004</v>
      </c>
      <c r="H2964" s="5">
        <v>176.07</v>
      </c>
      <c r="I2964" s="5">
        <v>117.38</v>
      </c>
    </row>
    <row r="2965" spans="1:9" ht="39" x14ac:dyDescent="0.25">
      <c r="A2965" s="2" t="s">
        <v>16</v>
      </c>
      <c r="B2965" s="1" t="s">
        <v>2</v>
      </c>
      <c r="C2965" s="14">
        <v>2021</v>
      </c>
      <c r="D2965" s="7" t="s">
        <v>27</v>
      </c>
      <c r="E2965" s="3">
        <v>40320.75</v>
      </c>
      <c r="F2965" s="3">
        <v>93.79</v>
      </c>
      <c r="G2965" s="3">
        <v>566.32000000000005</v>
      </c>
      <c r="H2965" s="3">
        <v>22.81</v>
      </c>
      <c r="I2965" s="3">
        <v>15.21</v>
      </c>
    </row>
    <row r="2966" spans="1:9" ht="26.25" x14ac:dyDescent="0.25">
      <c r="A2966" s="4" t="s">
        <v>17</v>
      </c>
      <c r="B2966" s="1" t="s">
        <v>2</v>
      </c>
      <c r="C2966" s="14">
        <v>2021</v>
      </c>
      <c r="D2966" s="7" t="s">
        <v>27</v>
      </c>
      <c r="E2966" s="5">
        <v>98861.48</v>
      </c>
      <c r="F2966" s="5">
        <v>229.41</v>
      </c>
      <c r="G2966" s="5">
        <v>1378.8</v>
      </c>
      <c r="H2966" s="5">
        <v>55.8</v>
      </c>
      <c r="I2966" s="5">
        <v>37.200000000000003</v>
      </c>
    </row>
    <row r="2967" spans="1:9" ht="26.25" x14ac:dyDescent="0.25">
      <c r="A2967" s="2" t="s">
        <v>18</v>
      </c>
      <c r="B2967" s="1" t="s">
        <v>2</v>
      </c>
      <c r="C2967" s="14">
        <v>2021</v>
      </c>
      <c r="D2967" s="7" t="s">
        <v>27</v>
      </c>
      <c r="E2967" s="3">
        <v>176167.94</v>
      </c>
      <c r="F2967" s="3">
        <v>408.58</v>
      </c>
      <c r="G2967" s="3">
        <v>2452.89</v>
      </c>
      <c r="H2967" s="3">
        <v>99.38</v>
      </c>
      <c r="I2967" s="3">
        <v>66.260000000000005</v>
      </c>
    </row>
    <row r="2968" spans="1:9" ht="26.25" x14ac:dyDescent="0.25">
      <c r="A2968" s="4" t="s">
        <v>19</v>
      </c>
      <c r="B2968" s="1" t="s">
        <v>2</v>
      </c>
      <c r="C2968" s="14">
        <v>2021</v>
      </c>
      <c r="D2968" s="7" t="s">
        <v>27</v>
      </c>
      <c r="E2968" s="5">
        <v>0</v>
      </c>
      <c r="F2968" s="5">
        <v>0</v>
      </c>
      <c r="G2968" s="5">
        <v>0</v>
      </c>
      <c r="H2968" s="5">
        <v>0</v>
      </c>
      <c r="I2968" s="5">
        <v>0</v>
      </c>
    </row>
    <row r="2969" spans="1:9" ht="26.25" x14ac:dyDescent="0.25">
      <c r="A2969" s="2" t="s">
        <v>20</v>
      </c>
      <c r="B2969" s="1" t="s">
        <v>2</v>
      </c>
      <c r="C2969" s="14">
        <v>2021</v>
      </c>
      <c r="D2969" s="7" t="s">
        <v>27</v>
      </c>
      <c r="E2969" s="3">
        <v>15652.63</v>
      </c>
      <c r="F2969" s="3">
        <v>36.64</v>
      </c>
      <c r="G2969" s="3">
        <v>220.46</v>
      </c>
      <c r="H2969" s="3">
        <v>9.92</v>
      </c>
      <c r="I2969" s="3">
        <v>5.94</v>
      </c>
    </row>
    <row r="2970" spans="1:9" ht="26.25" x14ac:dyDescent="0.25">
      <c r="A2970" s="4" t="s">
        <v>21</v>
      </c>
      <c r="B2970" s="1" t="s">
        <v>2</v>
      </c>
      <c r="C2970" s="14">
        <v>2021</v>
      </c>
      <c r="D2970" s="7" t="s">
        <v>27</v>
      </c>
      <c r="E2970" s="5">
        <v>118767.37</v>
      </c>
      <c r="F2970" s="5">
        <v>275.95999999999998</v>
      </c>
      <c r="G2970" s="5">
        <v>1662.84</v>
      </c>
      <c r="H2970" s="5">
        <v>67.13</v>
      </c>
      <c r="I2970" s="5">
        <v>44.75</v>
      </c>
    </row>
    <row r="2971" spans="1:9" x14ac:dyDescent="0.25">
      <c r="A2971" s="2" t="s">
        <v>22</v>
      </c>
      <c r="B2971" s="1" t="s">
        <v>2</v>
      </c>
      <c r="C2971" s="14">
        <v>2021</v>
      </c>
      <c r="D2971" s="7" t="s">
        <v>27</v>
      </c>
      <c r="E2971" s="3">
        <v>1375.55</v>
      </c>
      <c r="F2971" s="3">
        <v>3.18</v>
      </c>
      <c r="G2971" s="3">
        <v>19.010000000000002</v>
      </c>
      <c r="H2971" s="3">
        <v>0.77</v>
      </c>
      <c r="I2971" s="3">
        <v>0.52</v>
      </c>
    </row>
    <row r="2972" spans="1:9" ht="26.25" x14ac:dyDescent="0.25">
      <c r="A2972" s="2" t="s">
        <v>8</v>
      </c>
      <c r="B2972" s="1" t="s">
        <v>3</v>
      </c>
      <c r="C2972" s="14">
        <v>2021</v>
      </c>
      <c r="D2972" s="7" t="s">
        <v>27</v>
      </c>
      <c r="E2972" s="3">
        <v>77685.94</v>
      </c>
      <c r="F2972" s="3">
        <v>171.02</v>
      </c>
      <c r="G2972" s="3">
        <v>1166.32</v>
      </c>
      <c r="H2972" s="3">
        <v>49.11</v>
      </c>
      <c r="I2972" s="3">
        <v>30.48</v>
      </c>
    </row>
    <row r="2973" spans="1:9" x14ac:dyDescent="0.25">
      <c r="A2973" s="4" t="s">
        <v>9</v>
      </c>
      <c r="B2973" s="1" t="s">
        <v>3</v>
      </c>
      <c r="C2973" s="14">
        <v>2021</v>
      </c>
      <c r="D2973" s="7" t="s">
        <v>27</v>
      </c>
      <c r="E2973" s="5">
        <v>12559.28</v>
      </c>
      <c r="F2973" s="5">
        <v>25.66</v>
      </c>
      <c r="G2973" s="5">
        <v>168.79</v>
      </c>
      <c r="H2973" s="5">
        <v>7.94</v>
      </c>
      <c r="I2973" s="5">
        <v>5.13</v>
      </c>
    </row>
    <row r="2974" spans="1:9" x14ac:dyDescent="0.25">
      <c r="A2974" s="2" t="s">
        <v>10</v>
      </c>
      <c r="B2974" s="1" t="s">
        <v>3</v>
      </c>
      <c r="C2974" s="14">
        <v>2021</v>
      </c>
      <c r="D2974" s="7" t="s">
        <v>27</v>
      </c>
      <c r="E2974" s="3">
        <v>16993.84</v>
      </c>
      <c r="F2974" s="3">
        <v>38.130000000000003</v>
      </c>
      <c r="G2974" s="3">
        <v>251.23</v>
      </c>
      <c r="H2974" s="3">
        <v>10.75</v>
      </c>
      <c r="I2974" s="3">
        <v>6.61</v>
      </c>
    </row>
    <row r="2975" spans="1:9" ht="26.25" x14ac:dyDescent="0.25">
      <c r="A2975" s="4" t="s">
        <v>11</v>
      </c>
      <c r="B2975" s="1" t="s">
        <v>3</v>
      </c>
      <c r="C2975" s="14">
        <v>2021</v>
      </c>
      <c r="D2975" s="7" t="s">
        <v>27</v>
      </c>
      <c r="E2975" s="5">
        <v>76669.84</v>
      </c>
      <c r="F2975" s="5">
        <v>172.99</v>
      </c>
      <c r="G2975" s="5">
        <v>1202.8599999999999</v>
      </c>
      <c r="H2975" s="5">
        <v>48.44</v>
      </c>
      <c r="I2975" s="5">
        <v>29.64</v>
      </c>
    </row>
    <row r="2976" spans="1:9" ht="26.25" x14ac:dyDescent="0.25">
      <c r="A2976" s="2" t="s">
        <v>12</v>
      </c>
      <c r="B2976" s="1" t="s">
        <v>3</v>
      </c>
      <c r="C2976" s="14">
        <v>2021</v>
      </c>
      <c r="D2976" s="7" t="s">
        <v>27</v>
      </c>
      <c r="E2976" s="3">
        <v>83832.23</v>
      </c>
      <c r="F2976" s="3">
        <v>176.34</v>
      </c>
      <c r="G2976" s="3">
        <v>1211.79</v>
      </c>
      <c r="H2976" s="3">
        <v>52.98</v>
      </c>
      <c r="I2976" s="3">
        <v>33.659999999999997</v>
      </c>
    </row>
    <row r="2977" spans="1:9" ht="26.25" x14ac:dyDescent="0.25">
      <c r="A2977" s="4" t="s">
        <v>13</v>
      </c>
      <c r="B2977" s="1" t="s">
        <v>3</v>
      </c>
      <c r="C2977" s="14">
        <v>2021</v>
      </c>
      <c r="D2977" s="7" t="s">
        <v>27</v>
      </c>
      <c r="E2977" s="5">
        <v>29538.71</v>
      </c>
      <c r="F2977" s="5">
        <v>65.95</v>
      </c>
      <c r="G2977" s="5">
        <v>456.55</v>
      </c>
      <c r="H2977" s="5">
        <v>18.7</v>
      </c>
      <c r="I2977" s="5">
        <v>11.49</v>
      </c>
    </row>
    <row r="2978" spans="1:9" ht="26.25" x14ac:dyDescent="0.25">
      <c r="A2978" s="2" t="s">
        <v>14</v>
      </c>
      <c r="B2978" s="1" t="s">
        <v>3</v>
      </c>
      <c r="C2978" s="14">
        <v>2021</v>
      </c>
      <c r="D2978" s="7" t="s">
        <v>27</v>
      </c>
      <c r="E2978" s="3">
        <v>4520.26</v>
      </c>
      <c r="F2978" s="3">
        <v>10.25</v>
      </c>
      <c r="G2978" s="3">
        <v>71.55</v>
      </c>
      <c r="H2978" s="3">
        <v>2.86</v>
      </c>
      <c r="I2978" s="3">
        <v>1.74</v>
      </c>
    </row>
    <row r="2979" spans="1:9" ht="26.25" x14ac:dyDescent="0.25">
      <c r="A2979" s="4" t="s">
        <v>15</v>
      </c>
      <c r="B2979" s="1" t="s">
        <v>3</v>
      </c>
      <c r="C2979" s="14">
        <v>2021</v>
      </c>
      <c r="D2979" s="7" t="s">
        <v>27</v>
      </c>
      <c r="E2979" s="5">
        <v>386335.39</v>
      </c>
      <c r="F2979" s="5">
        <v>771.06</v>
      </c>
      <c r="G2979" s="5">
        <v>4961.47</v>
      </c>
      <c r="H2979" s="5">
        <v>218.27</v>
      </c>
      <c r="I2979" s="5">
        <v>157.76</v>
      </c>
    </row>
    <row r="2980" spans="1:9" ht="39" x14ac:dyDescent="0.25">
      <c r="A2980" s="2" t="s">
        <v>16</v>
      </c>
      <c r="B2980" s="1" t="s">
        <v>3</v>
      </c>
      <c r="C2980" s="14">
        <v>2021</v>
      </c>
      <c r="D2980" s="7" t="s">
        <v>27</v>
      </c>
      <c r="E2980" s="3">
        <v>77850.42</v>
      </c>
      <c r="F2980" s="3">
        <v>136.35</v>
      </c>
      <c r="G2980" s="3">
        <v>890.84</v>
      </c>
      <c r="H2980" s="3">
        <v>44.07</v>
      </c>
      <c r="I2980" s="3">
        <v>33.729999999999997</v>
      </c>
    </row>
    <row r="2981" spans="1:9" ht="26.25" x14ac:dyDescent="0.25">
      <c r="A2981" s="4" t="s">
        <v>17</v>
      </c>
      <c r="B2981" s="1" t="s">
        <v>3</v>
      </c>
      <c r="C2981" s="14">
        <v>2021</v>
      </c>
      <c r="D2981" s="7" t="s">
        <v>27</v>
      </c>
      <c r="E2981" s="5">
        <v>81225.960000000006</v>
      </c>
      <c r="F2981" s="5">
        <v>148.55000000000001</v>
      </c>
      <c r="G2981" s="5">
        <v>932.13</v>
      </c>
      <c r="H2981" s="5">
        <v>45.88</v>
      </c>
      <c r="I2981" s="5">
        <v>34.47</v>
      </c>
    </row>
    <row r="2982" spans="1:9" ht="26.25" x14ac:dyDescent="0.25">
      <c r="A2982" s="2" t="s">
        <v>18</v>
      </c>
      <c r="B2982" s="1" t="s">
        <v>3</v>
      </c>
      <c r="C2982" s="14">
        <v>2021</v>
      </c>
      <c r="D2982" s="7" t="s">
        <v>27</v>
      </c>
      <c r="E2982" s="3">
        <v>371.78</v>
      </c>
      <c r="F2982" s="3">
        <v>0.87</v>
      </c>
      <c r="G2982" s="3">
        <v>5.99</v>
      </c>
      <c r="H2982" s="3">
        <v>0.21</v>
      </c>
      <c r="I2982" s="3">
        <v>0.14000000000000001</v>
      </c>
    </row>
    <row r="2983" spans="1:9" ht="26.25" x14ac:dyDescent="0.25">
      <c r="A2983" s="4" t="s">
        <v>19</v>
      </c>
      <c r="B2983" s="1" t="s">
        <v>3</v>
      </c>
      <c r="C2983" s="14">
        <v>2021</v>
      </c>
      <c r="D2983" s="7" t="s">
        <v>27</v>
      </c>
      <c r="E2983" s="5">
        <v>0</v>
      </c>
      <c r="F2983" s="5">
        <v>0</v>
      </c>
      <c r="G2983" s="5">
        <v>0</v>
      </c>
      <c r="H2983" s="5">
        <v>0</v>
      </c>
      <c r="I2983" s="5">
        <v>0</v>
      </c>
    </row>
    <row r="2984" spans="1:9" ht="26.25" x14ac:dyDescent="0.25">
      <c r="A2984" s="2" t="s">
        <v>20</v>
      </c>
      <c r="B2984" s="1" t="s">
        <v>3</v>
      </c>
      <c r="C2984" s="14">
        <v>2021</v>
      </c>
      <c r="D2984" s="7" t="s">
        <v>27</v>
      </c>
      <c r="E2984" s="3">
        <v>4609.84</v>
      </c>
      <c r="F2984" s="3">
        <v>10.25</v>
      </c>
      <c r="G2984" s="3">
        <v>70.19</v>
      </c>
      <c r="H2984" s="3">
        <v>2.91</v>
      </c>
      <c r="I2984" s="3">
        <v>1.8</v>
      </c>
    </row>
    <row r="2985" spans="1:9" ht="26.25" x14ac:dyDescent="0.25">
      <c r="A2985" s="4" t="s">
        <v>21</v>
      </c>
      <c r="B2985" s="1" t="s">
        <v>3</v>
      </c>
      <c r="C2985" s="14">
        <v>2021</v>
      </c>
      <c r="D2985" s="7" t="s">
        <v>27</v>
      </c>
      <c r="E2985" s="5">
        <v>245707.43</v>
      </c>
      <c r="F2985" s="5">
        <v>447.77</v>
      </c>
      <c r="G2985" s="5">
        <v>3052.81</v>
      </c>
      <c r="H2985" s="5">
        <v>155.12</v>
      </c>
      <c r="I2985" s="5">
        <v>105.3</v>
      </c>
    </row>
    <row r="2986" spans="1:9" x14ac:dyDescent="0.25">
      <c r="A2986" s="2" t="s">
        <v>22</v>
      </c>
      <c r="B2986" s="1" t="s">
        <v>3</v>
      </c>
      <c r="C2986" s="14">
        <v>2021</v>
      </c>
      <c r="D2986" s="7" t="s">
        <v>27</v>
      </c>
      <c r="E2986" s="3">
        <v>727.95</v>
      </c>
      <c r="F2986" s="3">
        <v>1.43</v>
      </c>
      <c r="G2986" s="3">
        <v>9.4499999999999993</v>
      </c>
      <c r="H2986" s="3">
        <v>0.46</v>
      </c>
      <c r="I2986" s="3">
        <v>0.3</v>
      </c>
    </row>
    <row r="2987" spans="1:9" ht="26.25" x14ac:dyDescent="0.25">
      <c r="A2987" s="2" t="s">
        <v>8</v>
      </c>
      <c r="B2987" s="1" t="s">
        <v>4</v>
      </c>
      <c r="C2987" s="14">
        <v>2021</v>
      </c>
      <c r="D2987" s="7" t="s">
        <v>27</v>
      </c>
      <c r="E2987" s="3">
        <v>96058.1</v>
      </c>
      <c r="F2987" s="3">
        <v>208.82</v>
      </c>
      <c r="G2987" s="3">
        <v>1918.09</v>
      </c>
      <c r="H2987" s="3">
        <v>60.34</v>
      </c>
      <c r="I2987" s="3">
        <v>169.01</v>
      </c>
    </row>
    <row r="2988" spans="1:9" x14ac:dyDescent="0.25">
      <c r="A2988" s="4" t="s">
        <v>9</v>
      </c>
      <c r="B2988" s="1" t="s">
        <v>4</v>
      </c>
      <c r="C2988" s="14">
        <v>2021</v>
      </c>
      <c r="D2988" s="7" t="s">
        <v>27</v>
      </c>
      <c r="E2988" s="5">
        <v>49455.02</v>
      </c>
      <c r="F2988" s="5">
        <v>106.47</v>
      </c>
      <c r="G2988" s="5">
        <v>927.49</v>
      </c>
      <c r="H2988" s="5">
        <v>31.09</v>
      </c>
      <c r="I2988" s="5">
        <v>77.959999999999994</v>
      </c>
    </row>
    <row r="2989" spans="1:9" x14ac:dyDescent="0.25">
      <c r="A2989" s="2" t="s">
        <v>10</v>
      </c>
      <c r="B2989" s="1" t="s">
        <v>4</v>
      </c>
      <c r="C2989" s="14">
        <v>2021</v>
      </c>
      <c r="D2989" s="7" t="s">
        <v>27</v>
      </c>
      <c r="E2989" s="3">
        <v>81513.960000000006</v>
      </c>
      <c r="F2989" s="3">
        <v>183.89</v>
      </c>
      <c r="G2989" s="3">
        <v>1780.92</v>
      </c>
      <c r="H2989" s="3">
        <v>51.14</v>
      </c>
      <c r="I2989" s="3">
        <v>159.69</v>
      </c>
    </row>
    <row r="2990" spans="1:9" ht="26.25" x14ac:dyDescent="0.25">
      <c r="A2990" s="4" t="s">
        <v>11</v>
      </c>
      <c r="B2990" s="1" t="s">
        <v>4</v>
      </c>
      <c r="C2990" s="14">
        <v>2021</v>
      </c>
      <c r="D2990" s="7" t="s">
        <v>27</v>
      </c>
      <c r="E2990" s="5">
        <v>22617.08</v>
      </c>
      <c r="F2990" s="5">
        <v>51.61</v>
      </c>
      <c r="G2990" s="5">
        <v>504.47</v>
      </c>
      <c r="H2990" s="5">
        <v>14.29</v>
      </c>
      <c r="I2990" s="5">
        <v>8.69</v>
      </c>
    </row>
    <row r="2991" spans="1:9" ht="26.25" x14ac:dyDescent="0.25">
      <c r="A2991" s="2" t="s">
        <v>12</v>
      </c>
      <c r="B2991" s="1" t="s">
        <v>4</v>
      </c>
      <c r="C2991" s="14">
        <v>2021</v>
      </c>
      <c r="D2991" s="7" t="s">
        <v>27</v>
      </c>
      <c r="E2991" s="3">
        <v>9779.16</v>
      </c>
      <c r="F2991" s="3">
        <v>19.829999999999998</v>
      </c>
      <c r="G2991" s="3">
        <v>183.67</v>
      </c>
      <c r="H2991" s="3">
        <v>6.13</v>
      </c>
      <c r="I2991" s="3">
        <v>17.54</v>
      </c>
    </row>
    <row r="2992" spans="1:9" ht="26.25" x14ac:dyDescent="0.25">
      <c r="A2992" s="4" t="s">
        <v>13</v>
      </c>
      <c r="B2992" s="1" t="s">
        <v>4</v>
      </c>
      <c r="C2992" s="14">
        <v>2021</v>
      </c>
      <c r="D2992" s="7" t="s">
        <v>27</v>
      </c>
      <c r="E2992" s="5">
        <v>64403.360000000001</v>
      </c>
      <c r="F2992" s="5">
        <v>146.93</v>
      </c>
      <c r="G2992" s="5">
        <v>1463.85</v>
      </c>
      <c r="H2992" s="5">
        <v>40.380000000000003</v>
      </c>
      <c r="I2992" s="5">
        <v>133.62</v>
      </c>
    </row>
    <row r="2993" spans="1:9" ht="26.25" x14ac:dyDescent="0.25">
      <c r="A2993" s="2" t="s">
        <v>14</v>
      </c>
      <c r="B2993" s="1" t="s">
        <v>4</v>
      </c>
      <c r="C2993" s="14">
        <v>2021</v>
      </c>
      <c r="D2993" s="7" t="s">
        <v>27</v>
      </c>
      <c r="E2993" s="3">
        <v>1843.27</v>
      </c>
      <c r="F2993" s="3">
        <v>4.2699999999999996</v>
      </c>
      <c r="G2993" s="3">
        <v>42.11</v>
      </c>
      <c r="H2993" s="3">
        <v>1.1599999999999999</v>
      </c>
      <c r="I2993" s="3">
        <v>3.76</v>
      </c>
    </row>
    <row r="2994" spans="1:9" ht="26.25" x14ac:dyDescent="0.25">
      <c r="A2994" s="4" t="s">
        <v>15</v>
      </c>
      <c r="B2994" s="1" t="s">
        <v>4</v>
      </c>
      <c r="C2994" s="14">
        <v>2021</v>
      </c>
      <c r="D2994" s="7" t="s">
        <v>27</v>
      </c>
      <c r="E2994" s="5">
        <v>4953.43</v>
      </c>
      <c r="F2994" s="5">
        <v>9.7200000000000006</v>
      </c>
      <c r="G2994" s="5">
        <v>61.72</v>
      </c>
      <c r="H2994" s="5">
        <v>3.13</v>
      </c>
      <c r="I2994" s="5">
        <v>5.34</v>
      </c>
    </row>
    <row r="2995" spans="1:9" ht="39" x14ac:dyDescent="0.25">
      <c r="A2995" s="2" t="s">
        <v>16</v>
      </c>
      <c r="B2995" s="1" t="s">
        <v>4</v>
      </c>
      <c r="C2995" s="14">
        <v>2021</v>
      </c>
      <c r="D2995" s="7" t="s">
        <v>27</v>
      </c>
      <c r="E2995" s="3">
        <v>122195.41</v>
      </c>
      <c r="F2995" s="3">
        <v>234.01</v>
      </c>
      <c r="G2995" s="3">
        <v>1525.75</v>
      </c>
      <c r="H2995" s="3">
        <v>77.260000000000005</v>
      </c>
      <c r="I2995" s="3">
        <v>51.37</v>
      </c>
    </row>
    <row r="2996" spans="1:9" ht="26.25" x14ac:dyDescent="0.25">
      <c r="A2996" s="4" t="s">
        <v>17</v>
      </c>
      <c r="B2996" s="1" t="s">
        <v>4</v>
      </c>
      <c r="C2996" s="14">
        <v>2021</v>
      </c>
      <c r="D2996" s="7" t="s">
        <v>27</v>
      </c>
      <c r="E2996" s="5">
        <v>50350.6</v>
      </c>
      <c r="F2996" s="5">
        <v>90.49</v>
      </c>
      <c r="G2996" s="5">
        <v>565.88</v>
      </c>
      <c r="H2996" s="5">
        <v>31.86</v>
      </c>
      <c r="I2996" s="5">
        <v>21.77</v>
      </c>
    </row>
    <row r="2997" spans="1:9" ht="26.25" x14ac:dyDescent="0.25">
      <c r="A2997" s="2" t="s">
        <v>18</v>
      </c>
      <c r="B2997" s="1" t="s">
        <v>4</v>
      </c>
      <c r="C2997" s="14">
        <v>2021</v>
      </c>
      <c r="D2997" s="7" t="s">
        <v>27</v>
      </c>
      <c r="E2997" s="3">
        <v>0</v>
      </c>
      <c r="F2997" s="3">
        <v>0</v>
      </c>
      <c r="G2997" s="3">
        <v>0</v>
      </c>
      <c r="H2997" s="3">
        <v>0</v>
      </c>
      <c r="I2997" s="3">
        <v>0</v>
      </c>
    </row>
    <row r="2998" spans="1:9" ht="26.25" x14ac:dyDescent="0.25">
      <c r="A2998" s="4" t="s">
        <v>19</v>
      </c>
      <c r="B2998" s="1" t="s">
        <v>4</v>
      </c>
      <c r="C2998" s="14">
        <v>2021</v>
      </c>
      <c r="D2998" s="7" t="s">
        <v>27</v>
      </c>
      <c r="E2998" s="5">
        <v>5307.69</v>
      </c>
      <c r="F2998" s="5">
        <v>10.61</v>
      </c>
      <c r="G2998" s="5">
        <v>99.37</v>
      </c>
      <c r="H2998" s="5">
        <v>3.33</v>
      </c>
      <c r="I2998" s="5">
        <v>9.7200000000000006</v>
      </c>
    </row>
    <row r="2999" spans="1:9" ht="26.25" x14ac:dyDescent="0.25">
      <c r="A2999" s="2" t="s">
        <v>20</v>
      </c>
      <c r="B2999" s="1" t="s">
        <v>4</v>
      </c>
      <c r="C2999" s="14">
        <v>2021</v>
      </c>
      <c r="D2999" s="7" t="s">
        <v>27</v>
      </c>
      <c r="E2999" s="3">
        <v>4780.82</v>
      </c>
      <c r="F2999" s="3">
        <v>10.210000000000001</v>
      </c>
      <c r="G2999" s="3">
        <v>88.32</v>
      </c>
      <c r="H2999" s="3">
        <v>3.01</v>
      </c>
      <c r="I2999" s="3">
        <v>7.43</v>
      </c>
    </row>
    <row r="3000" spans="1:9" ht="26.25" x14ac:dyDescent="0.25">
      <c r="A3000" s="4" t="s">
        <v>21</v>
      </c>
      <c r="B3000" s="1" t="s">
        <v>4</v>
      </c>
      <c r="C3000" s="14">
        <v>2021</v>
      </c>
      <c r="D3000" s="7" t="s">
        <v>27</v>
      </c>
      <c r="E3000" s="5">
        <v>96965.07</v>
      </c>
      <c r="F3000" s="5">
        <v>159.03</v>
      </c>
      <c r="G3000" s="5">
        <v>1292.27</v>
      </c>
      <c r="H3000" s="5">
        <v>61.33</v>
      </c>
      <c r="I3000" s="5">
        <v>142.36000000000001</v>
      </c>
    </row>
    <row r="3001" spans="1:9" x14ac:dyDescent="0.25">
      <c r="A3001" s="2" t="s">
        <v>22</v>
      </c>
      <c r="B3001" s="1" t="s">
        <v>4</v>
      </c>
      <c r="C3001" s="14">
        <v>2021</v>
      </c>
      <c r="D3001" s="7" t="s">
        <v>27</v>
      </c>
      <c r="E3001" s="3">
        <v>14268.27</v>
      </c>
      <c r="F3001" s="3">
        <v>21.36</v>
      </c>
      <c r="G3001" s="3">
        <v>171.7</v>
      </c>
      <c r="H3001" s="3">
        <v>8.9700000000000006</v>
      </c>
      <c r="I3001" s="3">
        <v>21.09</v>
      </c>
    </row>
    <row r="3002" spans="1:9" ht="26.25" x14ac:dyDescent="0.25">
      <c r="A3002" s="2" t="s">
        <v>8</v>
      </c>
      <c r="B3002" s="1" t="s">
        <v>5</v>
      </c>
      <c r="C3002" s="14">
        <v>2021</v>
      </c>
      <c r="D3002" s="7" t="s">
        <v>27</v>
      </c>
      <c r="E3002" s="3">
        <v>27827.919999999998</v>
      </c>
      <c r="F3002" s="3">
        <v>60.03</v>
      </c>
      <c r="G3002" s="3">
        <v>552.09</v>
      </c>
      <c r="H3002" s="3">
        <v>17.47</v>
      </c>
      <c r="I3002" s="3">
        <v>48.66</v>
      </c>
    </row>
    <row r="3003" spans="1:9" x14ac:dyDescent="0.25">
      <c r="A3003" s="4" t="s">
        <v>9</v>
      </c>
      <c r="B3003" s="1" t="s">
        <v>5</v>
      </c>
      <c r="C3003" s="14">
        <v>2021</v>
      </c>
      <c r="D3003" s="7" t="s">
        <v>27</v>
      </c>
      <c r="E3003" s="5">
        <v>33801.589999999997</v>
      </c>
      <c r="F3003" s="5">
        <v>72.180000000000007</v>
      </c>
      <c r="G3003" s="5">
        <v>630.79</v>
      </c>
      <c r="H3003" s="5">
        <v>21.24</v>
      </c>
      <c r="I3003" s="5">
        <v>53.01</v>
      </c>
    </row>
    <row r="3004" spans="1:9" x14ac:dyDescent="0.25">
      <c r="A3004" s="2" t="s">
        <v>10</v>
      </c>
      <c r="B3004" s="1" t="s">
        <v>5</v>
      </c>
      <c r="C3004" s="14">
        <v>2021</v>
      </c>
      <c r="D3004" s="7" t="s">
        <v>27</v>
      </c>
      <c r="E3004" s="3">
        <v>90813.26</v>
      </c>
      <c r="F3004" s="3">
        <v>206.98</v>
      </c>
      <c r="G3004" s="3">
        <v>2074.75</v>
      </c>
      <c r="H3004" s="3">
        <v>56.99</v>
      </c>
      <c r="I3004" s="3">
        <v>189.99</v>
      </c>
    </row>
    <row r="3005" spans="1:9" ht="26.25" x14ac:dyDescent="0.25">
      <c r="A3005" s="4" t="s">
        <v>11</v>
      </c>
      <c r="B3005" s="1" t="s">
        <v>5</v>
      </c>
      <c r="C3005" s="14">
        <v>2021</v>
      </c>
      <c r="D3005" s="7" t="s">
        <v>27</v>
      </c>
      <c r="E3005" s="5">
        <v>5814.37</v>
      </c>
      <c r="F3005" s="5">
        <v>13.37</v>
      </c>
      <c r="G3005" s="5">
        <v>132.91999999999999</v>
      </c>
      <c r="H3005" s="5">
        <v>3.68</v>
      </c>
      <c r="I3005" s="5">
        <v>12.06</v>
      </c>
    </row>
    <row r="3006" spans="1:9" ht="26.25" x14ac:dyDescent="0.25">
      <c r="A3006" s="2" t="s">
        <v>12</v>
      </c>
      <c r="B3006" s="1" t="s">
        <v>5</v>
      </c>
      <c r="C3006" s="14">
        <v>2021</v>
      </c>
      <c r="D3006" s="7" t="s">
        <v>27</v>
      </c>
      <c r="E3006" s="3">
        <v>15761.54</v>
      </c>
      <c r="F3006" s="3">
        <v>36.47</v>
      </c>
      <c r="G3006" s="3">
        <v>378.03</v>
      </c>
      <c r="H3006" s="3">
        <v>9.86</v>
      </c>
      <c r="I3006" s="3">
        <v>35.340000000000003</v>
      </c>
    </row>
    <row r="3007" spans="1:9" ht="26.25" x14ac:dyDescent="0.25">
      <c r="A3007" s="4" t="s">
        <v>13</v>
      </c>
      <c r="B3007" s="1" t="s">
        <v>5</v>
      </c>
      <c r="C3007" s="14">
        <v>2021</v>
      </c>
      <c r="D3007" s="7" t="s">
        <v>27</v>
      </c>
      <c r="E3007" s="5">
        <v>13928.52</v>
      </c>
      <c r="F3007" s="5">
        <v>31.96</v>
      </c>
      <c r="G3007" s="5">
        <v>315.81</v>
      </c>
      <c r="H3007" s="5">
        <v>8.73</v>
      </c>
      <c r="I3007" s="5">
        <v>28.32</v>
      </c>
    </row>
    <row r="3008" spans="1:9" ht="26.25" x14ac:dyDescent="0.25">
      <c r="A3008" s="2" t="s">
        <v>14</v>
      </c>
      <c r="B3008" s="1" t="s">
        <v>5</v>
      </c>
      <c r="C3008" s="14">
        <v>2021</v>
      </c>
      <c r="D3008" s="7" t="s">
        <v>27</v>
      </c>
      <c r="E3008" s="3">
        <v>0</v>
      </c>
      <c r="F3008" s="3">
        <v>0</v>
      </c>
      <c r="G3008" s="3">
        <v>0</v>
      </c>
      <c r="H3008" s="3">
        <v>0</v>
      </c>
      <c r="I3008" s="3">
        <v>0</v>
      </c>
    </row>
    <row r="3009" spans="1:9" ht="26.25" x14ac:dyDescent="0.25">
      <c r="A3009" s="4" t="s">
        <v>15</v>
      </c>
      <c r="B3009" s="1" t="s">
        <v>5</v>
      </c>
      <c r="C3009" s="14">
        <v>2021</v>
      </c>
      <c r="D3009" s="7" t="s">
        <v>27</v>
      </c>
      <c r="E3009" s="5">
        <v>0</v>
      </c>
      <c r="F3009" s="5">
        <v>0</v>
      </c>
      <c r="G3009" s="5">
        <v>0</v>
      </c>
      <c r="H3009" s="5">
        <v>0</v>
      </c>
      <c r="I3009" s="5">
        <v>0</v>
      </c>
    </row>
    <row r="3010" spans="1:9" ht="39" x14ac:dyDescent="0.25">
      <c r="A3010" s="2" t="s">
        <v>16</v>
      </c>
      <c r="B3010" s="1" t="s">
        <v>5</v>
      </c>
      <c r="C3010" s="14">
        <v>2021</v>
      </c>
      <c r="D3010" s="7" t="s">
        <v>27</v>
      </c>
      <c r="E3010" s="3">
        <v>13121.72</v>
      </c>
      <c r="F3010" s="3">
        <v>26.38</v>
      </c>
      <c r="G3010" s="3">
        <v>238.4</v>
      </c>
      <c r="H3010" s="3">
        <v>8.3000000000000007</v>
      </c>
      <c r="I3010" s="3">
        <v>5.39</v>
      </c>
    </row>
    <row r="3011" spans="1:9" ht="26.25" x14ac:dyDescent="0.25">
      <c r="A3011" s="4" t="s">
        <v>17</v>
      </c>
      <c r="B3011" s="1" t="s">
        <v>5</v>
      </c>
      <c r="C3011" s="14">
        <v>2021</v>
      </c>
      <c r="D3011" s="7" t="s">
        <v>27</v>
      </c>
      <c r="E3011" s="5">
        <v>401766.45</v>
      </c>
      <c r="F3011" s="5">
        <v>780.9</v>
      </c>
      <c r="G3011" s="5">
        <v>4755.82</v>
      </c>
      <c r="H3011" s="5">
        <v>254.67</v>
      </c>
      <c r="I3011" s="5">
        <v>168.44</v>
      </c>
    </row>
    <row r="3012" spans="1:9" ht="26.25" x14ac:dyDescent="0.25">
      <c r="A3012" s="2" t="s">
        <v>18</v>
      </c>
      <c r="B3012" s="1" t="s">
        <v>5</v>
      </c>
      <c r="C3012" s="14">
        <v>2021</v>
      </c>
      <c r="D3012" s="7" t="s">
        <v>27</v>
      </c>
      <c r="E3012" s="3">
        <v>0</v>
      </c>
      <c r="F3012" s="3">
        <v>0</v>
      </c>
      <c r="G3012" s="3">
        <v>0</v>
      </c>
      <c r="H3012" s="3">
        <v>0</v>
      </c>
      <c r="I3012" s="3">
        <v>0</v>
      </c>
    </row>
    <row r="3013" spans="1:9" ht="26.25" x14ac:dyDescent="0.25">
      <c r="A3013" s="4" t="s">
        <v>19</v>
      </c>
      <c r="B3013" s="1" t="s">
        <v>5</v>
      </c>
      <c r="C3013" s="14">
        <v>2021</v>
      </c>
      <c r="D3013" s="7" t="s">
        <v>27</v>
      </c>
      <c r="E3013" s="5">
        <v>17673.689999999999</v>
      </c>
      <c r="F3013" s="5">
        <v>38.19</v>
      </c>
      <c r="G3013" s="5">
        <v>392.44</v>
      </c>
      <c r="H3013" s="5">
        <v>11.08</v>
      </c>
      <c r="I3013" s="5">
        <v>38.549999999999997</v>
      </c>
    </row>
    <row r="3014" spans="1:9" ht="26.25" x14ac:dyDescent="0.25">
      <c r="A3014" s="2" t="s">
        <v>20</v>
      </c>
      <c r="B3014" s="1" t="s">
        <v>5</v>
      </c>
      <c r="C3014" s="14">
        <v>2021</v>
      </c>
      <c r="D3014" s="7" t="s">
        <v>27</v>
      </c>
      <c r="E3014" s="3">
        <v>6732.88</v>
      </c>
      <c r="F3014" s="3">
        <v>14.53</v>
      </c>
      <c r="G3014" s="3">
        <v>135.81</v>
      </c>
      <c r="H3014" s="3">
        <v>4.2300000000000004</v>
      </c>
      <c r="I3014" s="3">
        <v>12.18</v>
      </c>
    </row>
    <row r="3015" spans="1:9" ht="26.25" x14ac:dyDescent="0.25">
      <c r="A3015" s="4" t="s">
        <v>21</v>
      </c>
      <c r="B3015" s="1" t="s">
        <v>5</v>
      </c>
      <c r="C3015" s="14">
        <v>2021</v>
      </c>
      <c r="D3015" s="7" t="s">
        <v>27</v>
      </c>
      <c r="E3015" s="5">
        <v>224048.09</v>
      </c>
      <c r="F3015" s="5">
        <v>489.2</v>
      </c>
      <c r="G3015" s="5">
        <v>4684.5</v>
      </c>
      <c r="H3015" s="5">
        <v>140.47999999999999</v>
      </c>
      <c r="I3015" s="5">
        <v>425.9</v>
      </c>
    </row>
    <row r="3016" spans="1:9" x14ac:dyDescent="0.25">
      <c r="A3016" s="2" t="s">
        <v>22</v>
      </c>
      <c r="B3016" s="1" t="s">
        <v>5</v>
      </c>
      <c r="C3016" s="14">
        <v>2021</v>
      </c>
      <c r="D3016" s="7" t="s">
        <v>27</v>
      </c>
      <c r="E3016" s="3">
        <v>21264.82</v>
      </c>
      <c r="F3016" s="3">
        <v>33.31</v>
      </c>
      <c r="G3016" s="3">
        <v>228.4</v>
      </c>
      <c r="H3016" s="3">
        <v>13.39</v>
      </c>
      <c r="I3016" s="3">
        <v>23.4</v>
      </c>
    </row>
    <row r="3017" spans="1:9" ht="26.25" x14ac:dyDescent="0.25">
      <c r="A3017" s="2" t="s">
        <v>8</v>
      </c>
      <c r="B3017" s="1" t="s">
        <v>6</v>
      </c>
      <c r="C3017" s="14">
        <v>2021</v>
      </c>
      <c r="D3017" s="7" t="s">
        <v>27</v>
      </c>
      <c r="E3017" s="3">
        <v>0</v>
      </c>
      <c r="F3017" s="3">
        <v>0</v>
      </c>
      <c r="G3017" s="3">
        <v>0</v>
      </c>
      <c r="H3017" s="3">
        <v>0</v>
      </c>
      <c r="I3017" s="3">
        <v>0</v>
      </c>
    </row>
    <row r="3018" spans="1:9" x14ac:dyDescent="0.25">
      <c r="A3018" s="4" t="s">
        <v>9</v>
      </c>
      <c r="B3018" s="1" t="s">
        <v>6</v>
      </c>
      <c r="C3018" s="14">
        <v>2021</v>
      </c>
      <c r="D3018" s="7" t="s">
        <v>27</v>
      </c>
      <c r="E3018" s="5">
        <v>15210.1</v>
      </c>
      <c r="F3018" s="5">
        <v>31.14</v>
      </c>
      <c r="G3018" s="5">
        <v>224.11</v>
      </c>
      <c r="H3018" s="5">
        <v>9.7200000000000006</v>
      </c>
      <c r="I3018" s="5">
        <v>9.5500000000000007</v>
      </c>
    </row>
    <row r="3019" spans="1:9" x14ac:dyDescent="0.25">
      <c r="A3019" s="2" t="s">
        <v>10</v>
      </c>
      <c r="B3019" s="1" t="s">
        <v>6</v>
      </c>
      <c r="C3019" s="14">
        <v>2021</v>
      </c>
      <c r="D3019" s="7" t="s">
        <v>27</v>
      </c>
      <c r="E3019" s="3">
        <v>36703.279999999999</v>
      </c>
      <c r="F3019" s="3">
        <v>84.88</v>
      </c>
      <c r="G3019" s="3">
        <v>887.94</v>
      </c>
      <c r="H3019" s="3">
        <v>23.06</v>
      </c>
      <c r="I3019" s="3">
        <v>82.82</v>
      </c>
    </row>
    <row r="3020" spans="1:9" ht="26.25" x14ac:dyDescent="0.25">
      <c r="A3020" s="4" t="s">
        <v>11</v>
      </c>
      <c r="B3020" s="1" t="s">
        <v>6</v>
      </c>
      <c r="C3020" s="14">
        <v>2021</v>
      </c>
      <c r="D3020" s="7" t="s">
        <v>27</v>
      </c>
      <c r="E3020" s="5">
        <v>0</v>
      </c>
      <c r="F3020" s="5">
        <v>0</v>
      </c>
      <c r="G3020" s="5">
        <v>0</v>
      </c>
      <c r="H3020" s="5">
        <v>0</v>
      </c>
      <c r="I3020" s="5">
        <v>0</v>
      </c>
    </row>
    <row r="3021" spans="1:9" ht="26.25" x14ac:dyDescent="0.25">
      <c r="A3021" s="2" t="s">
        <v>12</v>
      </c>
      <c r="B3021" s="1" t="s">
        <v>6</v>
      </c>
      <c r="C3021" s="14">
        <v>2021</v>
      </c>
      <c r="D3021" s="7" t="s">
        <v>27</v>
      </c>
      <c r="E3021" s="3">
        <v>1158.05</v>
      </c>
      <c r="F3021" s="3">
        <v>2.68</v>
      </c>
      <c r="G3021" s="3">
        <v>27.87</v>
      </c>
      <c r="H3021" s="3">
        <v>0.73</v>
      </c>
      <c r="I3021" s="3">
        <v>2.56</v>
      </c>
    </row>
    <row r="3022" spans="1:9" ht="26.25" x14ac:dyDescent="0.25">
      <c r="A3022" s="4" t="s">
        <v>13</v>
      </c>
      <c r="B3022" s="1" t="s">
        <v>6</v>
      </c>
      <c r="C3022" s="14">
        <v>2021</v>
      </c>
      <c r="D3022" s="7" t="s">
        <v>27</v>
      </c>
      <c r="E3022" s="5">
        <v>3370.52</v>
      </c>
      <c r="F3022" s="5">
        <v>7.34</v>
      </c>
      <c r="G3022" s="5">
        <v>64.760000000000005</v>
      </c>
      <c r="H3022" s="5">
        <v>2.13</v>
      </c>
      <c r="I3022" s="5">
        <v>4.67</v>
      </c>
    </row>
    <row r="3023" spans="1:9" ht="26.25" x14ac:dyDescent="0.25">
      <c r="A3023" s="2" t="s">
        <v>14</v>
      </c>
      <c r="B3023" s="1" t="s">
        <v>6</v>
      </c>
      <c r="C3023" s="14">
        <v>2021</v>
      </c>
      <c r="D3023" s="7" t="s">
        <v>27</v>
      </c>
      <c r="E3023" s="3">
        <v>0</v>
      </c>
      <c r="F3023" s="3">
        <v>0</v>
      </c>
      <c r="G3023" s="3">
        <v>0</v>
      </c>
      <c r="H3023" s="3">
        <v>0</v>
      </c>
      <c r="I3023" s="3">
        <v>0</v>
      </c>
    </row>
    <row r="3024" spans="1:9" ht="26.25" x14ac:dyDescent="0.25">
      <c r="A3024" s="4" t="s">
        <v>15</v>
      </c>
      <c r="B3024" s="1" t="s">
        <v>6</v>
      </c>
      <c r="C3024" s="14">
        <v>2021</v>
      </c>
      <c r="D3024" s="7" t="s">
        <v>27</v>
      </c>
      <c r="E3024" s="5">
        <v>0</v>
      </c>
      <c r="F3024" s="5">
        <v>0</v>
      </c>
      <c r="G3024" s="5">
        <v>0</v>
      </c>
      <c r="H3024" s="5">
        <v>0</v>
      </c>
      <c r="I3024" s="5">
        <v>0</v>
      </c>
    </row>
    <row r="3025" spans="1:9" ht="39" x14ac:dyDescent="0.25">
      <c r="A3025" s="2" t="s">
        <v>16</v>
      </c>
      <c r="B3025" s="1" t="s">
        <v>6</v>
      </c>
      <c r="C3025" s="14">
        <v>2021</v>
      </c>
      <c r="D3025" s="7" t="s">
        <v>27</v>
      </c>
      <c r="E3025" s="3">
        <v>66685.259999999995</v>
      </c>
      <c r="F3025" s="3">
        <v>125.87</v>
      </c>
      <c r="G3025" s="3">
        <v>885.93</v>
      </c>
      <c r="H3025" s="3">
        <v>42.54</v>
      </c>
      <c r="I3025" s="3">
        <v>44.35</v>
      </c>
    </row>
    <row r="3026" spans="1:9" ht="26.25" x14ac:dyDescent="0.25">
      <c r="A3026" s="4" t="s">
        <v>17</v>
      </c>
      <c r="B3026" s="1" t="s">
        <v>6</v>
      </c>
      <c r="C3026" s="14">
        <v>2021</v>
      </c>
      <c r="D3026" s="7" t="s">
        <v>27</v>
      </c>
      <c r="E3026" s="5">
        <v>24528.29</v>
      </c>
      <c r="F3026" s="5">
        <v>46.29</v>
      </c>
      <c r="G3026" s="5">
        <v>328.23</v>
      </c>
      <c r="H3026" s="5">
        <v>15.64</v>
      </c>
      <c r="I3026" s="5">
        <v>16.899999999999999</v>
      </c>
    </row>
    <row r="3027" spans="1:9" ht="26.25" x14ac:dyDescent="0.25">
      <c r="A3027" s="2" t="s">
        <v>18</v>
      </c>
      <c r="B3027" s="1" t="s">
        <v>6</v>
      </c>
      <c r="C3027" s="14">
        <v>2021</v>
      </c>
      <c r="D3027" s="7" t="s">
        <v>27</v>
      </c>
      <c r="E3027" s="3">
        <v>0</v>
      </c>
      <c r="F3027" s="3">
        <v>0</v>
      </c>
      <c r="G3027" s="3">
        <v>0</v>
      </c>
      <c r="H3027" s="3">
        <v>0</v>
      </c>
      <c r="I3027" s="3">
        <v>0</v>
      </c>
    </row>
    <row r="3028" spans="1:9" ht="26.25" x14ac:dyDescent="0.25">
      <c r="A3028" s="4" t="s">
        <v>19</v>
      </c>
      <c r="B3028" s="1" t="s">
        <v>6</v>
      </c>
      <c r="C3028" s="14">
        <v>2021</v>
      </c>
      <c r="D3028" s="7" t="s">
        <v>27</v>
      </c>
      <c r="E3028" s="5">
        <v>418033.21</v>
      </c>
      <c r="F3028" s="5">
        <v>865.78</v>
      </c>
      <c r="G3028" s="5">
        <v>8094.46</v>
      </c>
      <c r="H3028" s="5">
        <v>263.56</v>
      </c>
      <c r="I3028" s="5">
        <v>702.24</v>
      </c>
    </row>
    <row r="3029" spans="1:9" ht="26.25" x14ac:dyDescent="0.25">
      <c r="A3029" s="2" t="s">
        <v>20</v>
      </c>
      <c r="B3029" s="1" t="s">
        <v>6</v>
      </c>
      <c r="C3029" s="14">
        <v>2021</v>
      </c>
      <c r="D3029" s="7" t="s">
        <v>27</v>
      </c>
      <c r="E3029" s="3">
        <v>1218.56</v>
      </c>
      <c r="F3029" s="3">
        <v>2.4700000000000002</v>
      </c>
      <c r="G3029" s="3">
        <v>22.32</v>
      </c>
      <c r="H3029" s="3">
        <v>0.77</v>
      </c>
      <c r="I3029" s="3">
        <v>1.87</v>
      </c>
    </row>
    <row r="3030" spans="1:9" ht="26.25" x14ac:dyDescent="0.25">
      <c r="A3030" s="4" t="s">
        <v>21</v>
      </c>
      <c r="B3030" s="1" t="s">
        <v>6</v>
      </c>
      <c r="C3030" s="14">
        <v>2021</v>
      </c>
      <c r="D3030" s="7" t="s">
        <v>27</v>
      </c>
      <c r="E3030" s="5">
        <v>49074.68</v>
      </c>
      <c r="F3030" s="5">
        <v>99.04</v>
      </c>
      <c r="G3030" s="5">
        <v>830.98</v>
      </c>
      <c r="H3030" s="5">
        <v>31.1</v>
      </c>
      <c r="I3030" s="5">
        <v>60.12</v>
      </c>
    </row>
    <row r="3031" spans="1:9" x14ac:dyDescent="0.25">
      <c r="A3031" s="2" t="s">
        <v>22</v>
      </c>
      <c r="B3031" s="1" t="s">
        <v>6</v>
      </c>
      <c r="C3031" s="14">
        <v>2021</v>
      </c>
      <c r="D3031" s="7" t="s">
        <v>27</v>
      </c>
      <c r="E3031" s="3">
        <v>9784.77</v>
      </c>
      <c r="F3031" s="3">
        <v>22.06</v>
      </c>
      <c r="G3031" s="3">
        <v>215.33</v>
      </c>
      <c r="H3031" s="3">
        <v>6.49</v>
      </c>
      <c r="I3031" s="3">
        <v>18.329999999999998</v>
      </c>
    </row>
    <row r="3032" spans="1:9" ht="26.25" x14ac:dyDescent="0.25">
      <c r="A3032" s="2" t="s">
        <v>8</v>
      </c>
      <c r="B3032" s="1" t="s">
        <v>7</v>
      </c>
      <c r="C3032" s="14">
        <v>2021</v>
      </c>
      <c r="D3032" s="7" t="s">
        <v>27</v>
      </c>
      <c r="E3032" s="3">
        <v>0</v>
      </c>
      <c r="F3032" s="3">
        <v>0</v>
      </c>
      <c r="G3032" s="3">
        <v>0</v>
      </c>
      <c r="H3032" s="3">
        <v>0</v>
      </c>
      <c r="I3032" s="3">
        <v>0</v>
      </c>
    </row>
    <row r="3033" spans="1:9" x14ac:dyDescent="0.25">
      <c r="A3033" s="4" t="s">
        <v>9</v>
      </c>
      <c r="B3033" s="1" t="s">
        <v>7</v>
      </c>
      <c r="C3033" s="14">
        <v>2021</v>
      </c>
      <c r="D3033" s="7" t="s">
        <v>27</v>
      </c>
      <c r="E3033" s="5">
        <v>187617.89</v>
      </c>
      <c r="F3033" s="5">
        <v>434.6</v>
      </c>
      <c r="G3033" s="5">
        <v>4543.4399999999996</v>
      </c>
      <c r="H3033" s="5">
        <v>117.99</v>
      </c>
      <c r="I3033" s="5">
        <v>422.67</v>
      </c>
    </row>
    <row r="3034" spans="1:9" x14ac:dyDescent="0.25">
      <c r="A3034" s="2" t="s">
        <v>10</v>
      </c>
      <c r="B3034" s="1" t="s">
        <v>7</v>
      </c>
      <c r="C3034" s="14">
        <v>2021</v>
      </c>
      <c r="D3034" s="7" t="s">
        <v>27</v>
      </c>
      <c r="E3034" s="3">
        <v>1281.6500000000001</v>
      </c>
      <c r="F3034" s="3">
        <v>2.97</v>
      </c>
      <c r="G3034" s="3">
        <v>31.15</v>
      </c>
      <c r="H3034" s="3">
        <v>0.8</v>
      </c>
      <c r="I3034" s="3">
        <v>2.92</v>
      </c>
    </row>
    <row r="3035" spans="1:9" ht="26.25" x14ac:dyDescent="0.25">
      <c r="A3035" s="4" t="s">
        <v>11</v>
      </c>
      <c r="B3035" s="1" t="s">
        <v>7</v>
      </c>
      <c r="C3035" s="14">
        <v>2021</v>
      </c>
      <c r="D3035" s="7" t="s">
        <v>27</v>
      </c>
      <c r="E3035" s="5">
        <v>0</v>
      </c>
      <c r="F3035" s="5">
        <v>0</v>
      </c>
      <c r="G3035" s="5">
        <v>0</v>
      </c>
      <c r="H3035" s="5">
        <v>0</v>
      </c>
      <c r="I3035" s="5">
        <v>0</v>
      </c>
    </row>
    <row r="3036" spans="1:9" ht="26.25" x14ac:dyDescent="0.25">
      <c r="A3036" s="2" t="s">
        <v>12</v>
      </c>
      <c r="B3036" s="1" t="s">
        <v>7</v>
      </c>
      <c r="C3036" s="14">
        <v>2021</v>
      </c>
      <c r="D3036" s="7" t="s">
        <v>27</v>
      </c>
      <c r="E3036" s="3">
        <v>25.44</v>
      </c>
      <c r="F3036" s="3">
        <v>0.06</v>
      </c>
      <c r="G3036" s="3">
        <v>0.56000000000000005</v>
      </c>
      <c r="H3036" s="3">
        <v>0.02</v>
      </c>
      <c r="I3036" s="3">
        <v>0.04</v>
      </c>
    </row>
    <row r="3037" spans="1:9" ht="26.25" x14ac:dyDescent="0.25">
      <c r="A3037" s="4" t="s">
        <v>13</v>
      </c>
      <c r="B3037" s="1" t="s">
        <v>7</v>
      </c>
      <c r="C3037" s="14">
        <v>2021</v>
      </c>
      <c r="D3037" s="7" t="s">
        <v>27</v>
      </c>
      <c r="E3037" s="5">
        <v>0</v>
      </c>
      <c r="F3037" s="5">
        <v>0</v>
      </c>
      <c r="G3037" s="5">
        <v>0</v>
      </c>
      <c r="H3037" s="5">
        <v>0</v>
      </c>
      <c r="I3037" s="5">
        <v>0</v>
      </c>
    </row>
    <row r="3038" spans="1:9" ht="26.25" x14ac:dyDescent="0.25">
      <c r="A3038" s="2" t="s">
        <v>14</v>
      </c>
      <c r="B3038" s="1" t="s">
        <v>7</v>
      </c>
      <c r="C3038" s="14">
        <v>2021</v>
      </c>
      <c r="D3038" s="7" t="s">
        <v>27</v>
      </c>
      <c r="E3038" s="3">
        <v>0</v>
      </c>
      <c r="F3038" s="3">
        <v>0</v>
      </c>
      <c r="G3038" s="3">
        <v>0</v>
      </c>
      <c r="H3038" s="3">
        <v>0</v>
      </c>
      <c r="I3038" s="3">
        <v>0</v>
      </c>
    </row>
    <row r="3039" spans="1:9" ht="26.25" x14ac:dyDescent="0.25">
      <c r="A3039" s="4" t="s">
        <v>15</v>
      </c>
      <c r="B3039" s="1" t="s">
        <v>7</v>
      </c>
      <c r="C3039" s="14">
        <v>2021</v>
      </c>
      <c r="D3039" s="7" t="s">
        <v>27</v>
      </c>
      <c r="E3039" s="5">
        <v>0</v>
      </c>
      <c r="F3039" s="5">
        <v>0</v>
      </c>
      <c r="G3039" s="5">
        <v>0</v>
      </c>
      <c r="H3039" s="5">
        <v>0</v>
      </c>
      <c r="I3039" s="5">
        <v>0</v>
      </c>
    </row>
    <row r="3040" spans="1:9" ht="39" x14ac:dyDescent="0.25">
      <c r="A3040" s="2" t="s">
        <v>16</v>
      </c>
      <c r="B3040" s="1" t="s">
        <v>7</v>
      </c>
      <c r="C3040" s="14">
        <v>2021</v>
      </c>
      <c r="D3040" s="7" t="s">
        <v>27</v>
      </c>
      <c r="E3040" s="3">
        <v>12.51</v>
      </c>
      <c r="F3040" s="3">
        <v>0.03</v>
      </c>
      <c r="G3040" s="3">
        <v>0.3</v>
      </c>
      <c r="H3040" s="3">
        <v>0.01</v>
      </c>
      <c r="I3040" s="3">
        <v>0.03</v>
      </c>
    </row>
    <row r="3041" spans="1:9" ht="26.25" x14ac:dyDescent="0.25">
      <c r="A3041" s="4" t="s">
        <v>17</v>
      </c>
      <c r="B3041" s="1" t="s">
        <v>7</v>
      </c>
      <c r="C3041" s="14">
        <v>2021</v>
      </c>
      <c r="D3041" s="7" t="s">
        <v>27</v>
      </c>
      <c r="E3041" s="5">
        <v>17260.71</v>
      </c>
      <c r="F3041" s="5">
        <v>37.020000000000003</v>
      </c>
      <c r="G3041" s="5">
        <v>329.36</v>
      </c>
      <c r="H3041" s="5">
        <v>10.91</v>
      </c>
      <c r="I3041" s="5">
        <v>24.79</v>
      </c>
    </row>
    <row r="3042" spans="1:9" ht="26.25" x14ac:dyDescent="0.25">
      <c r="A3042" s="2" t="s">
        <v>18</v>
      </c>
      <c r="B3042" s="1" t="s">
        <v>7</v>
      </c>
      <c r="C3042" s="14">
        <v>2021</v>
      </c>
      <c r="D3042" s="7" t="s">
        <v>27</v>
      </c>
      <c r="E3042" s="3">
        <v>0</v>
      </c>
      <c r="F3042" s="3">
        <v>0</v>
      </c>
      <c r="G3042" s="3">
        <v>0</v>
      </c>
      <c r="H3042" s="3">
        <v>0</v>
      </c>
      <c r="I3042" s="3">
        <v>0</v>
      </c>
    </row>
    <row r="3043" spans="1:9" ht="26.25" x14ac:dyDescent="0.25">
      <c r="A3043" s="4" t="s">
        <v>19</v>
      </c>
      <c r="B3043" s="1" t="s">
        <v>7</v>
      </c>
      <c r="C3043" s="14">
        <v>2021</v>
      </c>
      <c r="D3043" s="7" t="s">
        <v>27</v>
      </c>
      <c r="E3043" s="5">
        <v>32685.32</v>
      </c>
      <c r="F3043" s="5">
        <v>58.14</v>
      </c>
      <c r="G3043" s="5">
        <v>558.39</v>
      </c>
      <c r="H3043" s="5">
        <v>20.51</v>
      </c>
      <c r="I3043" s="5">
        <v>60.02</v>
      </c>
    </row>
    <row r="3044" spans="1:9" ht="26.25" x14ac:dyDescent="0.25">
      <c r="A3044" s="2" t="s">
        <v>20</v>
      </c>
      <c r="B3044" s="1" t="s">
        <v>7</v>
      </c>
      <c r="C3044" s="14">
        <v>2021</v>
      </c>
      <c r="D3044" s="7" t="s">
        <v>27</v>
      </c>
      <c r="E3044" s="3">
        <v>0</v>
      </c>
      <c r="F3044" s="3">
        <v>0</v>
      </c>
      <c r="G3044" s="3">
        <v>0</v>
      </c>
      <c r="H3044" s="3">
        <v>0</v>
      </c>
      <c r="I3044" s="3">
        <v>0</v>
      </c>
    </row>
    <row r="3045" spans="1:9" ht="26.25" x14ac:dyDescent="0.25">
      <c r="A3045" s="4" t="s">
        <v>21</v>
      </c>
      <c r="B3045" s="1" t="s">
        <v>7</v>
      </c>
      <c r="C3045" s="14">
        <v>2021</v>
      </c>
      <c r="D3045" s="7" t="s">
        <v>27</v>
      </c>
      <c r="E3045" s="5">
        <v>0</v>
      </c>
      <c r="F3045" s="5">
        <v>0</v>
      </c>
      <c r="G3045" s="5">
        <v>0</v>
      </c>
      <c r="H3045" s="5">
        <v>0</v>
      </c>
      <c r="I3045" s="5">
        <v>0</v>
      </c>
    </row>
    <row r="3046" spans="1:9" x14ac:dyDescent="0.25">
      <c r="A3046" s="2" t="s">
        <v>22</v>
      </c>
      <c r="B3046" s="1" t="s">
        <v>7</v>
      </c>
      <c r="C3046" s="14">
        <v>2021</v>
      </c>
      <c r="D3046" s="7" t="s">
        <v>27</v>
      </c>
      <c r="E3046" s="3">
        <v>16179.3</v>
      </c>
      <c r="F3046" s="3">
        <v>35.08</v>
      </c>
      <c r="G3046" s="3">
        <v>325.82</v>
      </c>
      <c r="H3046" s="3">
        <v>10.210000000000001</v>
      </c>
      <c r="I3046" s="3">
        <v>26.41</v>
      </c>
    </row>
    <row r="3047" spans="1:9" ht="26.25" x14ac:dyDescent="0.25">
      <c r="A3047" s="2" t="s">
        <v>8</v>
      </c>
      <c r="B3047" s="1" t="s">
        <v>1</v>
      </c>
      <c r="C3047" s="14">
        <v>2021</v>
      </c>
      <c r="D3047" s="7" t="s">
        <v>41</v>
      </c>
      <c r="E3047" s="3">
        <v>1554.71</v>
      </c>
      <c r="F3047" s="3">
        <v>3.62</v>
      </c>
      <c r="G3047" s="3">
        <v>21.54</v>
      </c>
      <c r="H3047" s="3">
        <v>0.88</v>
      </c>
      <c r="I3047" s="3">
        <v>0.59</v>
      </c>
    </row>
    <row r="3048" spans="1:9" x14ac:dyDescent="0.25">
      <c r="A3048" s="4" t="s">
        <v>9</v>
      </c>
      <c r="B3048" s="1" t="s">
        <v>1</v>
      </c>
      <c r="C3048" s="14">
        <v>2021</v>
      </c>
      <c r="D3048" s="7" t="s">
        <v>41</v>
      </c>
      <c r="E3048" s="5">
        <v>0</v>
      </c>
      <c r="F3048" s="5">
        <v>0</v>
      </c>
      <c r="G3048" s="5">
        <v>0</v>
      </c>
      <c r="H3048" s="5">
        <v>0</v>
      </c>
      <c r="I3048" s="5">
        <v>0</v>
      </c>
    </row>
    <row r="3049" spans="1:9" x14ac:dyDescent="0.25">
      <c r="A3049" s="2" t="s">
        <v>10</v>
      </c>
      <c r="B3049" s="1" t="s">
        <v>1</v>
      </c>
      <c r="C3049" s="14">
        <v>2021</v>
      </c>
      <c r="D3049" s="7" t="s">
        <v>41</v>
      </c>
      <c r="E3049" s="3">
        <v>0</v>
      </c>
      <c r="F3049" s="3">
        <v>0</v>
      </c>
      <c r="G3049" s="3">
        <v>0</v>
      </c>
      <c r="H3049" s="3">
        <v>0</v>
      </c>
      <c r="I3049" s="3">
        <v>0</v>
      </c>
    </row>
    <row r="3050" spans="1:9" ht="26.25" x14ac:dyDescent="0.25">
      <c r="A3050" s="4" t="s">
        <v>11</v>
      </c>
      <c r="B3050" s="1" t="s">
        <v>1</v>
      </c>
      <c r="C3050" s="14">
        <v>2021</v>
      </c>
      <c r="D3050" s="7" t="s">
        <v>41</v>
      </c>
      <c r="E3050" s="5">
        <v>4689.55</v>
      </c>
      <c r="F3050" s="5">
        <v>10.91</v>
      </c>
      <c r="G3050" s="5">
        <v>64.87</v>
      </c>
      <c r="H3050" s="5">
        <v>2.65</v>
      </c>
      <c r="I3050" s="5">
        <v>1.77</v>
      </c>
    </row>
    <row r="3051" spans="1:9" ht="26.25" x14ac:dyDescent="0.25">
      <c r="A3051" s="2" t="s">
        <v>12</v>
      </c>
      <c r="B3051" s="1" t="s">
        <v>1</v>
      </c>
      <c r="C3051" s="14">
        <v>2021</v>
      </c>
      <c r="D3051" s="7" t="s">
        <v>41</v>
      </c>
      <c r="E3051" s="3">
        <v>0</v>
      </c>
      <c r="F3051" s="3">
        <v>0</v>
      </c>
      <c r="G3051" s="3">
        <v>0</v>
      </c>
      <c r="H3051" s="3">
        <v>0</v>
      </c>
      <c r="I3051" s="3">
        <v>0</v>
      </c>
    </row>
    <row r="3052" spans="1:9" ht="26.25" x14ac:dyDescent="0.25">
      <c r="A3052" s="4" t="s">
        <v>13</v>
      </c>
      <c r="B3052" s="1" t="s">
        <v>1</v>
      </c>
      <c r="C3052" s="14">
        <v>2021</v>
      </c>
      <c r="D3052" s="7" t="s">
        <v>41</v>
      </c>
      <c r="E3052" s="5">
        <v>370.1</v>
      </c>
      <c r="F3052" s="5">
        <v>0.86</v>
      </c>
      <c r="G3052" s="5">
        <v>5.1100000000000003</v>
      </c>
      <c r="H3052" s="5">
        <v>0.21</v>
      </c>
      <c r="I3052" s="5">
        <v>0.14000000000000001</v>
      </c>
    </row>
    <row r="3053" spans="1:9" ht="26.25" x14ac:dyDescent="0.25">
      <c r="A3053" s="2" t="s">
        <v>14</v>
      </c>
      <c r="B3053" s="1" t="s">
        <v>1</v>
      </c>
      <c r="C3053" s="14">
        <v>2021</v>
      </c>
      <c r="D3053" s="7" t="s">
        <v>41</v>
      </c>
      <c r="E3053" s="3">
        <v>10.19</v>
      </c>
      <c r="F3053" s="3">
        <v>0.02</v>
      </c>
      <c r="G3053" s="3">
        <v>0.14000000000000001</v>
      </c>
      <c r="H3053" s="3">
        <v>0.01</v>
      </c>
      <c r="I3053" s="3">
        <v>0</v>
      </c>
    </row>
    <row r="3054" spans="1:9" ht="26.25" x14ac:dyDescent="0.25">
      <c r="A3054" s="4" t="s">
        <v>15</v>
      </c>
      <c r="B3054" s="1" t="s">
        <v>1</v>
      </c>
      <c r="C3054" s="14">
        <v>2021</v>
      </c>
      <c r="D3054" s="7" t="s">
        <v>41</v>
      </c>
      <c r="E3054" s="5">
        <v>1362.81</v>
      </c>
      <c r="F3054" s="5">
        <v>3.17</v>
      </c>
      <c r="G3054" s="5">
        <v>18.850000000000001</v>
      </c>
      <c r="H3054" s="5">
        <v>0.77</v>
      </c>
      <c r="I3054" s="5">
        <v>0.51</v>
      </c>
    </row>
    <row r="3055" spans="1:9" ht="39" x14ac:dyDescent="0.25">
      <c r="A3055" s="2" t="s">
        <v>16</v>
      </c>
      <c r="B3055" s="1" t="s">
        <v>1</v>
      </c>
      <c r="C3055" s="14">
        <v>2021</v>
      </c>
      <c r="D3055" s="7" t="s">
        <v>41</v>
      </c>
      <c r="E3055" s="3">
        <v>486.1</v>
      </c>
      <c r="F3055" s="3">
        <v>1.1299999999999999</v>
      </c>
      <c r="G3055" s="3">
        <v>6.71</v>
      </c>
      <c r="H3055" s="3">
        <v>0.27</v>
      </c>
      <c r="I3055" s="3">
        <v>0.18</v>
      </c>
    </row>
    <row r="3056" spans="1:9" ht="26.25" x14ac:dyDescent="0.25">
      <c r="A3056" s="4" t="s">
        <v>17</v>
      </c>
      <c r="B3056" s="1" t="s">
        <v>1</v>
      </c>
      <c r="C3056" s="14">
        <v>2021</v>
      </c>
      <c r="D3056" s="7" t="s">
        <v>41</v>
      </c>
      <c r="E3056" s="5">
        <v>24580.21</v>
      </c>
      <c r="F3056" s="5">
        <v>57.19</v>
      </c>
      <c r="G3056" s="5">
        <v>340.04</v>
      </c>
      <c r="H3056" s="5">
        <v>13.91</v>
      </c>
      <c r="I3056" s="5">
        <v>9.27</v>
      </c>
    </row>
    <row r="3057" spans="1:9" ht="26.25" x14ac:dyDescent="0.25">
      <c r="A3057" s="2" t="s">
        <v>18</v>
      </c>
      <c r="B3057" s="1" t="s">
        <v>1</v>
      </c>
      <c r="C3057" s="14">
        <v>2021</v>
      </c>
      <c r="D3057" s="7" t="s">
        <v>41</v>
      </c>
      <c r="E3057" s="3">
        <v>113431.03999999999</v>
      </c>
      <c r="F3057" s="3">
        <v>263.2</v>
      </c>
      <c r="G3057" s="3">
        <v>1564.95</v>
      </c>
      <c r="H3057" s="3">
        <v>64.02</v>
      </c>
      <c r="I3057" s="3">
        <v>42.68</v>
      </c>
    </row>
    <row r="3058" spans="1:9" ht="26.25" x14ac:dyDescent="0.25">
      <c r="A3058" s="4" t="s">
        <v>19</v>
      </c>
      <c r="B3058" s="1" t="s">
        <v>1</v>
      </c>
      <c r="C3058" s="14">
        <v>2021</v>
      </c>
      <c r="D3058" s="7" t="s">
        <v>41</v>
      </c>
      <c r="E3058" s="5">
        <v>0</v>
      </c>
      <c r="F3058" s="5">
        <v>0</v>
      </c>
      <c r="G3058" s="5">
        <v>0</v>
      </c>
      <c r="H3058" s="5">
        <v>0</v>
      </c>
      <c r="I3058" s="5">
        <v>0</v>
      </c>
    </row>
    <row r="3059" spans="1:9" ht="26.25" x14ac:dyDescent="0.25">
      <c r="A3059" s="2" t="s">
        <v>20</v>
      </c>
      <c r="B3059" s="1" t="s">
        <v>1</v>
      </c>
      <c r="C3059" s="14">
        <v>2021</v>
      </c>
      <c r="D3059" s="7" t="s">
        <v>41</v>
      </c>
      <c r="E3059" s="3">
        <v>3431.98</v>
      </c>
      <c r="F3059" s="3">
        <v>7.99</v>
      </c>
      <c r="G3059" s="3">
        <v>47.49</v>
      </c>
      <c r="H3059" s="3">
        <v>1.94</v>
      </c>
      <c r="I3059" s="3">
        <v>1.3</v>
      </c>
    </row>
    <row r="3060" spans="1:9" ht="26.25" x14ac:dyDescent="0.25">
      <c r="A3060" s="4" t="s">
        <v>21</v>
      </c>
      <c r="B3060" s="1" t="s">
        <v>1</v>
      </c>
      <c r="C3060" s="14">
        <v>2021</v>
      </c>
      <c r="D3060" s="7" t="s">
        <v>41</v>
      </c>
      <c r="E3060" s="5">
        <v>32498.89</v>
      </c>
      <c r="F3060" s="5">
        <v>75.66</v>
      </c>
      <c r="G3060" s="5">
        <v>449.85</v>
      </c>
      <c r="H3060" s="5">
        <v>18.399999999999999</v>
      </c>
      <c r="I3060" s="5">
        <v>12.27</v>
      </c>
    </row>
    <row r="3061" spans="1:9" x14ac:dyDescent="0.25">
      <c r="A3061" s="2" t="s">
        <v>22</v>
      </c>
      <c r="B3061" s="1" t="s">
        <v>1</v>
      </c>
      <c r="C3061" s="14">
        <v>2021</v>
      </c>
      <c r="D3061" s="7" t="s">
        <v>41</v>
      </c>
      <c r="E3061" s="3">
        <v>396.54</v>
      </c>
      <c r="F3061" s="3">
        <v>0.92</v>
      </c>
      <c r="G3061" s="3">
        <v>5.46</v>
      </c>
      <c r="H3061" s="3">
        <v>0.22</v>
      </c>
      <c r="I3061" s="3">
        <v>0.15</v>
      </c>
    </row>
    <row r="3062" spans="1:9" ht="26.25" x14ac:dyDescent="0.25">
      <c r="A3062" s="2" t="s">
        <v>8</v>
      </c>
      <c r="B3062" s="1" t="s">
        <v>2</v>
      </c>
      <c r="C3062" s="14">
        <v>2021</v>
      </c>
      <c r="D3062" s="7" t="s">
        <v>41</v>
      </c>
      <c r="E3062" s="3">
        <v>8925.49</v>
      </c>
      <c r="F3062" s="3">
        <v>20.88</v>
      </c>
      <c r="G3062" s="3">
        <v>126.02</v>
      </c>
      <c r="H3062" s="3">
        <v>11.85</v>
      </c>
      <c r="I3062" s="3">
        <v>3.39</v>
      </c>
    </row>
    <row r="3063" spans="1:9" x14ac:dyDescent="0.25">
      <c r="A3063" s="4" t="s">
        <v>9</v>
      </c>
      <c r="B3063" s="1" t="s">
        <v>2</v>
      </c>
      <c r="C3063" s="14">
        <v>2021</v>
      </c>
      <c r="D3063" s="7" t="s">
        <v>41</v>
      </c>
      <c r="E3063" s="5">
        <v>0</v>
      </c>
      <c r="F3063" s="5">
        <v>0</v>
      </c>
      <c r="G3063" s="5">
        <v>0</v>
      </c>
      <c r="H3063" s="5">
        <v>0</v>
      </c>
      <c r="I3063" s="5">
        <v>0</v>
      </c>
    </row>
    <row r="3064" spans="1:9" x14ac:dyDescent="0.25">
      <c r="A3064" s="2" t="s">
        <v>10</v>
      </c>
      <c r="B3064" s="1" t="s">
        <v>2</v>
      </c>
      <c r="C3064" s="14">
        <v>2021</v>
      </c>
      <c r="D3064" s="7" t="s">
        <v>41</v>
      </c>
      <c r="E3064" s="3">
        <v>4596.4799999999996</v>
      </c>
      <c r="F3064" s="3">
        <v>10.73</v>
      </c>
      <c r="G3064" s="3">
        <v>65.2</v>
      </c>
      <c r="H3064" s="3">
        <v>6.09</v>
      </c>
      <c r="I3064" s="3">
        <v>1.74</v>
      </c>
    </row>
    <row r="3065" spans="1:9" ht="26.25" x14ac:dyDescent="0.25">
      <c r="A3065" s="4" t="s">
        <v>11</v>
      </c>
      <c r="B3065" s="1" t="s">
        <v>2</v>
      </c>
      <c r="C3065" s="14">
        <v>2021</v>
      </c>
      <c r="D3065" s="7" t="s">
        <v>41</v>
      </c>
      <c r="E3065" s="5">
        <v>69079.009999999995</v>
      </c>
      <c r="F3065" s="5">
        <v>161.44</v>
      </c>
      <c r="G3065" s="5">
        <v>977.66</v>
      </c>
      <c r="H3065" s="5">
        <v>91.63</v>
      </c>
      <c r="I3065" s="5">
        <v>26.18</v>
      </c>
    </row>
    <row r="3066" spans="1:9" ht="26.25" x14ac:dyDescent="0.25">
      <c r="A3066" s="2" t="s">
        <v>12</v>
      </c>
      <c r="B3066" s="1" t="s">
        <v>2</v>
      </c>
      <c r="C3066" s="14">
        <v>2021</v>
      </c>
      <c r="D3066" s="7" t="s">
        <v>41</v>
      </c>
      <c r="E3066" s="3">
        <v>0</v>
      </c>
      <c r="F3066" s="3">
        <v>0</v>
      </c>
      <c r="G3066" s="3">
        <v>0</v>
      </c>
      <c r="H3066" s="3">
        <v>0</v>
      </c>
      <c r="I3066" s="3">
        <v>0</v>
      </c>
    </row>
    <row r="3067" spans="1:9" ht="26.25" x14ac:dyDescent="0.25">
      <c r="A3067" s="4" t="s">
        <v>13</v>
      </c>
      <c r="B3067" s="1" t="s">
        <v>2</v>
      </c>
      <c r="C3067" s="14">
        <v>2021</v>
      </c>
      <c r="D3067" s="7" t="s">
        <v>41</v>
      </c>
      <c r="E3067" s="5">
        <v>65.44</v>
      </c>
      <c r="F3067" s="5">
        <v>0.15</v>
      </c>
      <c r="G3067" s="5">
        <v>0.92</v>
      </c>
      <c r="H3067" s="5">
        <v>0.09</v>
      </c>
      <c r="I3067" s="5">
        <v>0.02</v>
      </c>
    </row>
    <row r="3068" spans="1:9" ht="26.25" x14ac:dyDescent="0.25">
      <c r="A3068" s="2" t="s">
        <v>14</v>
      </c>
      <c r="B3068" s="1" t="s">
        <v>2</v>
      </c>
      <c r="C3068" s="14">
        <v>2021</v>
      </c>
      <c r="D3068" s="7" t="s">
        <v>41</v>
      </c>
      <c r="E3068" s="3">
        <v>22069.21</v>
      </c>
      <c r="F3068" s="3">
        <v>51.6</v>
      </c>
      <c r="G3068" s="3">
        <v>311.87</v>
      </c>
      <c r="H3068" s="3">
        <v>29.29</v>
      </c>
      <c r="I3068" s="3">
        <v>8.3699999999999992</v>
      </c>
    </row>
    <row r="3069" spans="1:9" ht="26.25" x14ac:dyDescent="0.25">
      <c r="A3069" s="4" t="s">
        <v>15</v>
      </c>
      <c r="B3069" s="1" t="s">
        <v>2</v>
      </c>
      <c r="C3069" s="14">
        <v>2021</v>
      </c>
      <c r="D3069" s="7" t="s">
        <v>41</v>
      </c>
      <c r="E3069" s="5">
        <v>27208.22</v>
      </c>
      <c r="F3069" s="5">
        <v>63.3</v>
      </c>
      <c r="G3069" s="5">
        <v>382.4</v>
      </c>
      <c r="H3069" s="5">
        <v>15.4</v>
      </c>
      <c r="I3069" s="5">
        <v>10.27</v>
      </c>
    </row>
    <row r="3070" spans="1:9" ht="39" x14ac:dyDescent="0.25">
      <c r="A3070" s="2" t="s">
        <v>16</v>
      </c>
      <c r="B3070" s="1" t="s">
        <v>2</v>
      </c>
      <c r="C3070" s="14">
        <v>2021</v>
      </c>
      <c r="D3070" s="7" t="s">
        <v>41</v>
      </c>
      <c r="E3070" s="3">
        <v>2982.39</v>
      </c>
      <c r="F3070" s="3">
        <v>6.92</v>
      </c>
      <c r="G3070" s="3">
        <v>41.59</v>
      </c>
      <c r="H3070" s="3">
        <v>1.68</v>
      </c>
      <c r="I3070" s="3">
        <v>1.1200000000000001</v>
      </c>
    </row>
    <row r="3071" spans="1:9" ht="26.25" x14ac:dyDescent="0.25">
      <c r="A3071" s="4" t="s">
        <v>17</v>
      </c>
      <c r="B3071" s="1" t="s">
        <v>2</v>
      </c>
      <c r="C3071" s="14">
        <v>2021</v>
      </c>
      <c r="D3071" s="7" t="s">
        <v>41</v>
      </c>
      <c r="E3071" s="5">
        <v>161710.44</v>
      </c>
      <c r="F3071" s="5">
        <v>375.85</v>
      </c>
      <c r="G3071" s="5">
        <v>2266.06</v>
      </c>
      <c r="H3071" s="5">
        <v>91.42</v>
      </c>
      <c r="I3071" s="5">
        <v>60.95</v>
      </c>
    </row>
    <row r="3072" spans="1:9" ht="26.25" x14ac:dyDescent="0.25">
      <c r="A3072" s="2" t="s">
        <v>18</v>
      </c>
      <c r="B3072" s="1" t="s">
        <v>2</v>
      </c>
      <c r="C3072" s="14">
        <v>2021</v>
      </c>
      <c r="D3072" s="7" t="s">
        <v>41</v>
      </c>
      <c r="E3072" s="3">
        <v>333997.57</v>
      </c>
      <c r="F3072" s="3">
        <v>775.71</v>
      </c>
      <c r="G3072" s="3">
        <v>4669.97</v>
      </c>
      <c r="H3072" s="3">
        <v>188.69</v>
      </c>
      <c r="I3072" s="3">
        <v>125.79</v>
      </c>
    </row>
    <row r="3073" spans="1:9" ht="26.25" x14ac:dyDescent="0.25">
      <c r="A3073" s="4" t="s">
        <v>19</v>
      </c>
      <c r="B3073" s="1" t="s">
        <v>2</v>
      </c>
      <c r="C3073" s="14">
        <v>2021</v>
      </c>
      <c r="D3073" s="7" t="s">
        <v>41</v>
      </c>
      <c r="E3073" s="5">
        <v>0</v>
      </c>
      <c r="F3073" s="5">
        <v>0</v>
      </c>
      <c r="G3073" s="5">
        <v>0</v>
      </c>
      <c r="H3073" s="5">
        <v>0</v>
      </c>
      <c r="I3073" s="5">
        <v>0</v>
      </c>
    </row>
    <row r="3074" spans="1:9" ht="26.25" x14ac:dyDescent="0.25">
      <c r="A3074" s="2" t="s">
        <v>20</v>
      </c>
      <c r="B3074" s="1" t="s">
        <v>2</v>
      </c>
      <c r="C3074" s="14">
        <v>2021</v>
      </c>
      <c r="D3074" s="7" t="s">
        <v>41</v>
      </c>
      <c r="E3074" s="3">
        <v>4566.9799999999996</v>
      </c>
      <c r="F3074" s="3">
        <v>10.7</v>
      </c>
      <c r="G3074" s="3">
        <v>64.22</v>
      </c>
      <c r="H3074" s="3">
        <v>6.07</v>
      </c>
      <c r="I3074" s="3">
        <v>1.73</v>
      </c>
    </row>
    <row r="3075" spans="1:9" ht="26.25" x14ac:dyDescent="0.25">
      <c r="A3075" s="4" t="s">
        <v>21</v>
      </c>
      <c r="B3075" s="1" t="s">
        <v>2</v>
      </c>
      <c r="C3075" s="14">
        <v>2021</v>
      </c>
      <c r="D3075" s="7" t="s">
        <v>41</v>
      </c>
      <c r="E3075" s="5">
        <v>33548.01</v>
      </c>
      <c r="F3075" s="5">
        <v>78.010000000000005</v>
      </c>
      <c r="G3075" s="5">
        <v>470.74</v>
      </c>
      <c r="H3075" s="5">
        <v>18.98</v>
      </c>
      <c r="I3075" s="5">
        <v>12.65</v>
      </c>
    </row>
    <row r="3076" spans="1:9" x14ac:dyDescent="0.25">
      <c r="A3076" s="2" t="s">
        <v>22</v>
      </c>
      <c r="B3076" s="1" t="s">
        <v>2</v>
      </c>
      <c r="C3076" s="14">
        <v>2021</v>
      </c>
      <c r="D3076" s="7" t="s">
        <v>41</v>
      </c>
      <c r="E3076" s="3">
        <v>1062.8499999999999</v>
      </c>
      <c r="F3076" s="3">
        <v>2.46</v>
      </c>
      <c r="G3076" s="3">
        <v>14.68</v>
      </c>
      <c r="H3076" s="3">
        <v>0.6</v>
      </c>
      <c r="I3076" s="3">
        <v>0.4</v>
      </c>
    </row>
    <row r="3077" spans="1:9" ht="26.25" x14ac:dyDescent="0.25">
      <c r="A3077" s="2" t="s">
        <v>8</v>
      </c>
      <c r="B3077" s="1" t="s">
        <v>3</v>
      </c>
      <c r="C3077" s="14">
        <v>2021</v>
      </c>
      <c r="D3077" s="7" t="s">
        <v>41</v>
      </c>
      <c r="E3077" s="3">
        <v>13088.24</v>
      </c>
      <c r="F3077" s="3">
        <v>29.6</v>
      </c>
      <c r="G3077" s="3">
        <v>203.62</v>
      </c>
      <c r="H3077" s="3">
        <v>17.36</v>
      </c>
      <c r="I3077" s="3">
        <v>5.0599999999999996</v>
      </c>
    </row>
    <row r="3078" spans="1:9" x14ac:dyDescent="0.25">
      <c r="A3078" s="4" t="s">
        <v>9</v>
      </c>
      <c r="B3078" s="1" t="s">
        <v>3</v>
      </c>
      <c r="C3078" s="14">
        <v>2021</v>
      </c>
      <c r="D3078" s="7" t="s">
        <v>41</v>
      </c>
      <c r="E3078" s="5">
        <v>0</v>
      </c>
      <c r="F3078" s="5">
        <v>0</v>
      </c>
      <c r="G3078" s="5">
        <v>0</v>
      </c>
      <c r="H3078" s="5">
        <v>0</v>
      </c>
      <c r="I3078" s="5">
        <v>0</v>
      </c>
    </row>
    <row r="3079" spans="1:9" x14ac:dyDescent="0.25">
      <c r="A3079" s="2" t="s">
        <v>10</v>
      </c>
      <c r="B3079" s="1" t="s">
        <v>3</v>
      </c>
      <c r="C3079" s="14">
        <v>2021</v>
      </c>
      <c r="D3079" s="7" t="s">
        <v>41</v>
      </c>
      <c r="E3079" s="3">
        <v>378.67</v>
      </c>
      <c r="F3079" s="3">
        <v>0.87</v>
      </c>
      <c r="G3079" s="3">
        <v>5.82</v>
      </c>
      <c r="H3079" s="3">
        <v>0.5</v>
      </c>
      <c r="I3079" s="3">
        <v>0.15</v>
      </c>
    </row>
    <row r="3080" spans="1:9" ht="26.25" x14ac:dyDescent="0.25">
      <c r="A3080" s="4" t="s">
        <v>11</v>
      </c>
      <c r="B3080" s="1" t="s">
        <v>3</v>
      </c>
      <c r="C3080" s="14">
        <v>2021</v>
      </c>
      <c r="D3080" s="7" t="s">
        <v>41</v>
      </c>
      <c r="E3080" s="5">
        <v>28772.85</v>
      </c>
      <c r="F3080" s="5">
        <v>66.67</v>
      </c>
      <c r="G3080" s="5">
        <v>467.2</v>
      </c>
      <c r="H3080" s="5">
        <v>38.15</v>
      </c>
      <c r="I3080" s="5">
        <v>10.95</v>
      </c>
    </row>
    <row r="3081" spans="1:9" ht="26.25" x14ac:dyDescent="0.25">
      <c r="A3081" s="2" t="s">
        <v>12</v>
      </c>
      <c r="B3081" s="1" t="s">
        <v>3</v>
      </c>
      <c r="C3081" s="14">
        <v>2021</v>
      </c>
      <c r="D3081" s="7" t="s">
        <v>41</v>
      </c>
      <c r="E3081" s="3">
        <v>3316.26</v>
      </c>
      <c r="F3081" s="3">
        <v>7.37</v>
      </c>
      <c r="G3081" s="3">
        <v>51.33</v>
      </c>
      <c r="H3081" s="3">
        <v>4.4000000000000004</v>
      </c>
      <c r="I3081" s="3">
        <v>1.29</v>
      </c>
    </row>
    <row r="3082" spans="1:9" ht="26.25" x14ac:dyDescent="0.25">
      <c r="A3082" s="4" t="s">
        <v>13</v>
      </c>
      <c r="B3082" s="1" t="s">
        <v>3</v>
      </c>
      <c r="C3082" s="14">
        <v>2021</v>
      </c>
      <c r="D3082" s="7" t="s">
        <v>41</v>
      </c>
      <c r="E3082" s="5">
        <v>3474.5</v>
      </c>
      <c r="F3082" s="5">
        <v>7.79</v>
      </c>
      <c r="G3082" s="5">
        <v>54.05</v>
      </c>
      <c r="H3082" s="5">
        <v>4.6100000000000003</v>
      </c>
      <c r="I3082" s="5">
        <v>1.35</v>
      </c>
    </row>
    <row r="3083" spans="1:9" ht="26.25" x14ac:dyDescent="0.25">
      <c r="A3083" s="2" t="s">
        <v>14</v>
      </c>
      <c r="B3083" s="1" t="s">
        <v>3</v>
      </c>
      <c r="C3083" s="14">
        <v>2021</v>
      </c>
      <c r="D3083" s="7" t="s">
        <v>41</v>
      </c>
      <c r="E3083" s="3">
        <v>9802.7199999999993</v>
      </c>
      <c r="F3083" s="3">
        <v>18.38</v>
      </c>
      <c r="G3083" s="3">
        <v>122.93</v>
      </c>
      <c r="H3083" s="3">
        <v>13</v>
      </c>
      <c r="I3083" s="3">
        <v>4.16</v>
      </c>
    </row>
    <row r="3084" spans="1:9" ht="26.25" x14ac:dyDescent="0.25">
      <c r="A3084" s="4" t="s">
        <v>15</v>
      </c>
      <c r="B3084" s="1" t="s">
        <v>3</v>
      </c>
      <c r="C3084" s="14">
        <v>2021</v>
      </c>
      <c r="D3084" s="7" t="s">
        <v>41</v>
      </c>
      <c r="E3084" s="5">
        <v>58168.07</v>
      </c>
      <c r="F3084" s="5">
        <v>117.89</v>
      </c>
      <c r="G3084" s="5">
        <v>792.28</v>
      </c>
      <c r="H3084" s="5">
        <v>32.94</v>
      </c>
      <c r="I3084" s="5">
        <v>23.65</v>
      </c>
    </row>
    <row r="3085" spans="1:9" ht="39" x14ac:dyDescent="0.25">
      <c r="A3085" s="2" t="s">
        <v>16</v>
      </c>
      <c r="B3085" s="1" t="s">
        <v>3</v>
      </c>
      <c r="C3085" s="14">
        <v>2021</v>
      </c>
      <c r="D3085" s="7" t="s">
        <v>41</v>
      </c>
      <c r="E3085" s="3">
        <v>6475.83</v>
      </c>
      <c r="F3085" s="3">
        <v>12.48</v>
      </c>
      <c r="G3085" s="3">
        <v>84.81</v>
      </c>
      <c r="H3085" s="3">
        <v>3.67</v>
      </c>
      <c r="I3085" s="3">
        <v>2.7</v>
      </c>
    </row>
    <row r="3086" spans="1:9" ht="26.25" x14ac:dyDescent="0.25">
      <c r="A3086" s="4" t="s">
        <v>17</v>
      </c>
      <c r="B3086" s="1" t="s">
        <v>3</v>
      </c>
      <c r="C3086" s="14">
        <v>2021</v>
      </c>
      <c r="D3086" s="7" t="s">
        <v>41</v>
      </c>
      <c r="E3086" s="5">
        <v>41965.32</v>
      </c>
      <c r="F3086" s="5">
        <v>88.66</v>
      </c>
      <c r="G3086" s="5">
        <v>593.47</v>
      </c>
      <c r="H3086" s="5">
        <v>23.75</v>
      </c>
      <c r="I3086" s="5">
        <v>16.7</v>
      </c>
    </row>
    <row r="3087" spans="1:9" ht="26.25" x14ac:dyDescent="0.25">
      <c r="A3087" s="2" t="s">
        <v>18</v>
      </c>
      <c r="B3087" s="1" t="s">
        <v>3</v>
      </c>
      <c r="C3087" s="14">
        <v>2021</v>
      </c>
      <c r="D3087" s="7" t="s">
        <v>41</v>
      </c>
      <c r="E3087" s="3">
        <v>5994.12</v>
      </c>
      <c r="F3087" s="3">
        <v>12.95</v>
      </c>
      <c r="G3087" s="3">
        <v>85.48</v>
      </c>
      <c r="H3087" s="3">
        <v>3.39</v>
      </c>
      <c r="I3087" s="3">
        <v>2.35</v>
      </c>
    </row>
    <row r="3088" spans="1:9" ht="26.25" x14ac:dyDescent="0.25">
      <c r="A3088" s="4" t="s">
        <v>19</v>
      </c>
      <c r="B3088" s="1" t="s">
        <v>3</v>
      </c>
      <c r="C3088" s="14">
        <v>2021</v>
      </c>
      <c r="D3088" s="7" t="s">
        <v>41</v>
      </c>
      <c r="E3088" s="5">
        <v>0</v>
      </c>
      <c r="F3088" s="5">
        <v>0</v>
      </c>
      <c r="G3088" s="5">
        <v>0</v>
      </c>
      <c r="H3088" s="5">
        <v>0</v>
      </c>
      <c r="I3088" s="5">
        <v>0</v>
      </c>
    </row>
    <row r="3089" spans="1:9" ht="26.25" x14ac:dyDescent="0.25">
      <c r="A3089" s="2" t="s">
        <v>20</v>
      </c>
      <c r="B3089" s="1" t="s">
        <v>3</v>
      </c>
      <c r="C3089" s="14">
        <v>2021</v>
      </c>
      <c r="D3089" s="7" t="s">
        <v>41</v>
      </c>
      <c r="E3089" s="3">
        <v>1276.01</v>
      </c>
      <c r="F3089" s="3">
        <v>2.86</v>
      </c>
      <c r="G3089" s="3">
        <v>19.43</v>
      </c>
      <c r="H3089" s="3">
        <v>1.69</v>
      </c>
      <c r="I3089" s="3">
        <v>0.5</v>
      </c>
    </row>
    <row r="3090" spans="1:9" ht="26.25" x14ac:dyDescent="0.25">
      <c r="A3090" s="4" t="s">
        <v>21</v>
      </c>
      <c r="B3090" s="1" t="s">
        <v>3</v>
      </c>
      <c r="C3090" s="14">
        <v>2021</v>
      </c>
      <c r="D3090" s="7" t="s">
        <v>41</v>
      </c>
      <c r="E3090" s="5">
        <v>15789.98</v>
      </c>
      <c r="F3090" s="5">
        <v>18.91</v>
      </c>
      <c r="G3090" s="5">
        <v>117.55</v>
      </c>
      <c r="H3090" s="5">
        <v>20.94</v>
      </c>
      <c r="I3090" s="5">
        <v>7.73</v>
      </c>
    </row>
    <row r="3091" spans="1:9" x14ac:dyDescent="0.25">
      <c r="A3091" s="2" t="s">
        <v>22</v>
      </c>
      <c r="B3091" s="1" t="s">
        <v>3</v>
      </c>
      <c r="C3091" s="14">
        <v>2021</v>
      </c>
      <c r="D3091" s="7" t="s">
        <v>41</v>
      </c>
      <c r="E3091" s="3">
        <v>362.34</v>
      </c>
      <c r="F3091" s="3">
        <v>0.74</v>
      </c>
      <c r="G3091" s="3">
        <v>4.83</v>
      </c>
      <c r="H3091" s="3">
        <v>0.48</v>
      </c>
      <c r="I3091" s="3">
        <v>0.15</v>
      </c>
    </row>
    <row r="3092" spans="1:9" ht="26.25" x14ac:dyDescent="0.25">
      <c r="A3092" s="2" t="s">
        <v>8</v>
      </c>
      <c r="B3092" s="1" t="s">
        <v>4</v>
      </c>
      <c r="C3092" s="14">
        <v>2021</v>
      </c>
      <c r="D3092" s="7" t="s">
        <v>41</v>
      </c>
      <c r="E3092" s="3">
        <v>18329.990000000002</v>
      </c>
      <c r="F3092" s="3">
        <v>41.9</v>
      </c>
      <c r="G3092" s="3">
        <v>415.24</v>
      </c>
      <c r="H3092" s="3">
        <v>52.22</v>
      </c>
      <c r="I3092" s="3">
        <v>37.64</v>
      </c>
    </row>
    <row r="3093" spans="1:9" x14ac:dyDescent="0.25">
      <c r="A3093" s="4" t="s">
        <v>9</v>
      </c>
      <c r="B3093" s="1" t="s">
        <v>4</v>
      </c>
      <c r="C3093" s="14">
        <v>2021</v>
      </c>
      <c r="D3093" s="7" t="s">
        <v>41</v>
      </c>
      <c r="E3093" s="5">
        <v>386.67</v>
      </c>
      <c r="F3093" s="5">
        <v>0.88</v>
      </c>
      <c r="G3093" s="5">
        <v>8.58</v>
      </c>
      <c r="H3093" s="5">
        <v>1.0900000000000001</v>
      </c>
      <c r="I3093" s="5">
        <v>0.77</v>
      </c>
    </row>
    <row r="3094" spans="1:9" x14ac:dyDescent="0.25">
      <c r="A3094" s="2" t="s">
        <v>10</v>
      </c>
      <c r="B3094" s="1" t="s">
        <v>4</v>
      </c>
      <c r="C3094" s="14">
        <v>2021</v>
      </c>
      <c r="D3094" s="7" t="s">
        <v>41</v>
      </c>
      <c r="E3094" s="3">
        <v>26133.33</v>
      </c>
      <c r="F3094" s="3">
        <v>60.43</v>
      </c>
      <c r="G3094" s="3">
        <v>621.85</v>
      </c>
      <c r="H3094" s="3">
        <v>77.930000000000007</v>
      </c>
      <c r="I3094" s="3">
        <v>57.87</v>
      </c>
    </row>
    <row r="3095" spans="1:9" ht="26.25" x14ac:dyDescent="0.25">
      <c r="A3095" s="4" t="s">
        <v>11</v>
      </c>
      <c r="B3095" s="1" t="s">
        <v>4</v>
      </c>
      <c r="C3095" s="14">
        <v>2021</v>
      </c>
      <c r="D3095" s="7" t="s">
        <v>41</v>
      </c>
      <c r="E3095" s="5">
        <v>16001.65</v>
      </c>
      <c r="F3095" s="5">
        <v>37</v>
      </c>
      <c r="G3095" s="5">
        <v>371.86</v>
      </c>
      <c r="H3095" s="5">
        <v>21.22</v>
      </c>
      <c r="I3095" s="5">
        <v>6.1</v>
      </c>
    </row>
    <row r="3096" spans="1:9" ht="26.25" x14ac:dyDescent="0.25">
      <c r="A3096" s="2" t="s">
        <v>12</v>
      </c>
      <c r="B3096" s="1" t="s">
        <v>4</v>
      </c>
      <c r="C3096" s="14">
        <v>2021</v>
      </c>
      <c r="D3096" s="7" t="s">
        <v>41</v>
      </c>
      <c r="E3096" s="3">
        <v>0</v>
      </c>
      <c r="F3096" s="3">
        <v>0</v>
      </c>
      <c r="G3096" s="3">
        <v>0</v>
      </c>
      <c r="H3096" s="3">
        <v>0</v>
      </c>
      <c r="I3096" s="3">
        <v>0</v>
      </c>
    </row>
    <row r="3097" spans="1:9" ht="26.25" x14ac:dyDescent="0.25">
      <c r="A3097" s="4" t="s">
        <v>13</v>
      </c>
      <c r="B3097" s="1" t="s">
        <v>4</v>
      </c>
      <c r="C3097" s="14">
        <v>2021</v>
      </c>
      <c r="D3097" s="7" t="s">
        <v>41</v>
      </c>
      <c r="E3097" s="5">
        <v>388.83</v>
      </c>
      <c r="F3097" s="5">
        <v>0.88</v>
      </c>
      <c r="G3097" s="5">
        <v>8.1</v>
      </c>
      <c r="H3097" s="5">
        <v>1.01</v>
      </c>
      <c r="I3097" s="5">
        <v>0.69</v>
      </c>
    </row>
    <row r="3098" spans="1:9" ht="26.25" x14ac:dyDescent="0.25">
      <c r="A3098" s="2" t="s">
        <v>14</v>
      </c>
      <c r="B3098" s="1" t="s">
        <v>4</v>
      </c>
      <c r="C3098" s="14">
        <v>2021</v>
      </c>
      <c r="D3098" s="7" t="s">
        <v>41</v>
      </c>
      <c r="E3098" s="3">
        <v>0</v>
      </c>
      <c r="F3098" s="3">
        <v>0</v>
      </c>
      <c r="G3098" s="3">
        <v>0</v>
      </c>
      <c r="H3098" s="3">
        <v>0</v>
      </c>
      <c r="I3098" s="3">
        <v>0</v>
      </c>
    </row>
    <row r="3099" spans="1:9" ht="26.25" x14ac:dyDescent="0.25">
      <c r="A3099" s="4" t="s">
        <v>15</v>
      </c>
      <c r="B3099" s="1" t="s">
        <v>4</v>
      </c>
      <c r="C3099" s="14">
        <v>2021</v>
      </c>
      <c r="D3099" s="7" t="s">
        <v>41</v>
      </c>
      <c r="E3099" s="5">
        <v>1272.8599999999999</v>
      </c>
      <c r="F3099" s="5">
        <v>2.79</v>
      </c>
      <c r="G3099" s="5">
        <v>17.579999999999998</v>
      </c>
      <c r="H3099" s="5">
        <v>1.69</v>
      </c>
      <c r="I3099" s="5">
        <v>1.28</v>
      </c>
    </row>
    <row r="3100" spans="1:9" ht="39" x14ac:dyDescent="0.25">
      <c r="A3100" s="2" t="s">
        <v>16</v>
      </c>
      <c r="B3100" s="1" t="s">
        <v>4</v>
      </c>
      <c r="C3100" s="14">
        <v>2021</v>
      </c>
      <c r="D3100" s="7" t="s">
        <v>41</v>
      </c>
      <c r="E3100" s="3">
        <v>15011.9</v>
      </c>
      <c r="F3100" s="3">
        <v>26.22</v>
      </c>
      <c r="G3100" s="3">
        <v>165.5</v>
      </c>
      <c r="H3100" s="3">
        <v>19.940000000000001</v>
      </c>
      <c r="I3100" s="3">
        <v>6.56</v>
      </c>
    </row>
    <row r="3101" spans="1:9" ht="26.25" x14ac:dyDescent="0.25">
      <c r="A3101" s="4" t="s">
        <v>17</v>
      </c>
      <c r="B3101" s="1" t="s">
        <v>4</v>
      </c>
      <c r="C3101" s="14">
        <v>2021</v>
      </c>
      <c r="D3101" s="7" t="s">
        <v>41</v>
      </c>
      <c r="E3101" s="5">
        <v>16032.59</v>
      </c>
      <c r="F3101" s="5">
        <v>35.72</v>
      </c>
      <c r="G3101" s="5">
        <v>245.77</v>
      </c>
      <c r="H3101" s="5">
        <v>21.27</v>
      </c>
      <c r="I3101" s="5">
        <v>6.25</v>
      </c>
    </row>
    <row r="3102" spans="1:9" ht="26.25" x14ac:dyDescent="0.25">
      <c r="A3102" s="2" t="s">
        <v>18</v>
      </c>
      <c r="B3102" s="1" t="s">
        <v>4</v>
      </c>
      <c r="C3102" s="14">
        <v>2021</v>
      </c>
      <c r="D3102" s="7" t="s">
        <v>41</v>
      </c>
      <c r="E3102" s="3">
        <v>0</v>
      </c>
      <c r="F3102" s="3">
        <v>0</v>
      </c>
      <c r="G3102" s="3">
        <v>0</v>
      </c>
      <c r="H3102" s="3">
        <v>0</v>
      </c>
      <c r="I3102" s="3">
        <v>0</v>
      </c>
    </row>
    <row r="3103" spans="1:9" ht="26.25" x14ac:dyDescent="0.25">
      <c r="A3103" s="4" t="s">
        <v>19</v>
      </c>
      <c r="B3103" s="1" t="s">
        <v>4</v>
      </c>
      <c r="C3103" s="14">
        <v>2021</v>
      </c>
      <c r="D3103" s="7" t="s">
        <v>41</v>
      </c>
      <c r="E3103" s="5">
        <v>290.86</v>
      </c>
      <c r="F3103" s="5">
        <v>0.65</v>
      </c>
      <c r="G3103" s="5">
        <v>6.4</v>
      </c>
      <c r="H3103" s="5">
        <v>0.82</v>
      </c>
      <c r="I3103" s="5">
        <v>0.57999999999999996</v>
      </c>
    </row>
    <row r="3104" spans="1:9" ht="26.25" x14ac:dyDescent="0.25">
      <c r="A3104" s="2" t="s">
        <v>20</v>
      </c>
      <c r="B3104" s="1" t="s">
        <v>4</v>
      </c>
      <c r="C3104" s="14">
        <v>2021</v>
      </c>
      <c r="D3104" s="7" t="s">
        <v>41</v>
      </c>
      <c r="E3104" s="3">
        <v>699.51</v>
      </c>
      <c r="F3104" s="3">
        <v>1.6</v>
      </c>
      <c r="G3104" s="3">
        <v>16.47</v>
      </c>
      <c r="H3104" s="3">
        <v>2.09</v>
      </c>
      <c r="I3104" s="3">
        <v>1.54</v>
      </c>
    </row>
    <row r="3105" spans="1:9" ht="26.25" x14ac:dyDescent="0.25">
      <c r="A3105" s="4" t="s">
        <v>21</v>
      </c>
      <c r="B3105" s="1" t="s">
        <v>4</v>
      </c>
      <c r="C3105" s="14">
        <v>2021</v>
      </c>
      <c r="D3105" s="7" t="s">
        <v>41</v>
      </c>
      <c r="E3105" s="5">
        <v>84134.71</v>
      </c>
      <c r="F3105" s="5">
        <v>185.64</v>
      </c>
      <c r="G3105" s="5">
        <v>1746.23</v>
      </c>
      <c r="H3105" s="5">
        <v>226.84</v>
      </c>
      <c r="I3105" s="5">
        <v>155.32</v>
      </c>
    </row>
    <row r="3106" spans="1:9" x14ac:dyDescent="0.25">
      <c r="A3106" s="2" t="s">
        <v>22</v>
      </c>
      <c r="B3106" s="1" t="s">
        <v>4</v>
      </c>
      <c r="C3106" s="14">
        <v>2021</v>
      </c>
      <c r="D3106" s="7" t="s">
        <v>41</v>
      </c>
      <c r="E3106" s="3">
        <v>3326.26</v>
      </c>
      <c r="F3106" s="3">
        <v>7.19</v>
      </c>
      <c r="G3106" s="3">
        <v>70.33</v>
      </c>
      <c r="H3106" s="3">
        <v>9.4700000000000006</v>
      </c>
      <c r="I3106" s="3">
        <v>6.63</v>
      </c>
    </row>
    <row r="3107" spans="1:9" ht="26.25" x14ac:dyDescent="0.25">
      <c r="A3107" s="2" t="s">
        <v>8</v>
      </c>
      <c r="B3107" s="1" t="s">
        <v>5</v>
      </c>
      <c r="C3107" s="14">
        <v>2021</v>
      </c>
      <c r="D3107" s="7" t="s">
        <v>41</v>
      </c>
      <c r="E3107" s="3">
        <v>0</v>
      </c>
      <c r="F3107" s="3">
        <v>0</v>
      </c>
      <c r="G3107" s="3">
        <v>0</v>
      </c>
      <c r="H3107" s="3">
        <v>0</v>
      </c>
      <c r="I3107" s="3">
        <v>0</v>
      </c>
    </row>
    <row r="3108" spans="1:9" x14ac:dyDescent="0.25">
      <c r="A3108" s="4" t="s">
        <v>9</v>
      </c>
      <c r="B3108" s="1" t="s">
        <v>5</v>
      </c>
      <c r="C3108" s="14">
        <v>2021</v>
      </c>
      <c r="D3108" s="7" t="s">
        <v>41</v>
      </c>
      <c r="E3108" s="5">
        <v>0</v>
      </c>
      <c r="F3108" s="5">
        <v>0</v>
      </c>
      <c r="G3108" s="5">
        <v>0</v>
      </c>
      <c r="H3108" s="5">
        <v>0</v>
      </c>
      <c r="I3108" s="5">
        <v>0</v>
      </c>
    </row>
    <row r="3109" spans="1:9" x14ac:dyDescent="0.25">
      <c r="A3109" s="2" t="s">
        <v>10</v>
      </c>
      <c r="B3109" s="1" t="s">
        <v>5</v>
      </c>
      <c r="C3109" s="14">
        <v>2021</v>
      </c>
      <c r="D3109" s="7" t="s">
        <v>41</v>
      </c>
      <c r="E3109" s="3">
        <v>62735.63</v>
      </c>
      <c r="F3109" s="3">
        <v>145.18</v>
      </c>
      <c r="G3109" s="3">
        <v>1513.3</v>
      </c>
      <c r="H3109" s="3">
        <v>189.97</v>
      </c>
      <c r="I3109" s="3">
        <v>142.22</v>
      </c>
    </row>
    <row r="3110" spans="1:9" ht="26.25" x14ac:dyDescent="0.25">
      <c r="A3110" s="4" t="s">
        <v>11</v>
      </c>
      <c r="B3110" s="1" t="s">
        <v>5</v>
      </c>
      <c r="C3110" s="14">
        <v>2021</v>
      </c>
      <c r="D3110" s="7" t="s">
        <v>41</v>
      </c>
      <c r="E3110" s="5">
        <v>8455.4699999999993</v>
      </c>
      <c r="F3110" s="5">
        <v>19.66</v>
      </c>
      <c r="G3110" s="5">
        <v>202.38</v>
      </c>
      <c r="H3110" s="5">
        <v>25.42</v>
      </c>
      <c r="I3110" s="5">
        <v>18.84</v>
      </c>
    </row>
    <row r="3111" spans="1:9" ht="26.25" x14ac:dyDescent="0.25">
      <c r="A3111" s="2" t="s">
        <v>12</v>
      </c>
      <c r="B3111" s="1" t="s">
        <v>5</v>
      </c>
      <c r="C3111" s="14">
        <v>2021</v>
      </c>
      <c r="D3111" s="7" t="s">
        <v>41</v>
      </c>
      <c r="E3111" s="3">
        <v>0</v>
      </c>
      <c r="F3111" s="3">
        <v>0</v>
      </c>
      <c r="G3111" s="3">
        <v>0</v>
      </c>
      <c r="H3111" s="3">
        <v>0</v>
      </c>
      <c r="I3111" s="3">
        <v>0</v>
      </c>
    </row>
    <row r="3112" spans="1:9" ht="26.25" x14ac:dyDescent="0.25">
      <c r="A3112" s="4" t="s">
        <v>13</v>
      </c>
      <c r="B3112" s="1" t="s">
        <v>5</v>
      </c>
      <c r="C3112" s="14">
        <v>2021</v>
      </c>
      <c r="D3112" s="7" t="s">
        <v>41</v>
      </c>
      <c r="E3112" s="5">
        <v>283.98</v>
      </c>
      <c r="F3112" s="5">
        <v>0.66</v>
      </c>
      <c r="G3112" s="5">
        <v>6.56</v>
      </c>
      <c r="H3112" s="5">
        <v>0.81</v>
      </c>
      <c r="I3112" s="5">
        <v>0.59</v>
      </c>
    </row>
    <row r="3113" spans="1:9" ht="26.25" x14ac:dyDescent="0.25">
      <c r="A3113" s="2" t="s">
        <v>14</v>
      </c>
      <c r="B3113" s="1" t="s">
        <v>5</v>
      </c>
      <c r="C3113" s="14">
        <v>2021</v>
      </c>
      <c r="D3113" s="7" t="s">
        <v>41</v>
      </c>
      <c r="E3113" s="3">
        <v>0</v>
      </c>
      <c r="F3113" s="3">
        <v>0</v>
      </c>
      <c r="G3113" s="3">
        <v>0</v>
      </c>
      <c r="H3113" s="3">
        <v>0</v>
      </c>
      <c r="I3113" s="3">
        <v>0</v>
      </c>
    </row>
    <row r="3114" spans="1:9" ht="26.25" x14ac:dyDescent="0.25">
      <c r="A3114" s="4" t="s">
        <v>15</v>
      </c>
      <c r="B3114" s="1" t="s">
        <v>5</v>
      </c>
      <c r="C3114" s="14">
        <v>2021</v>
      </c>
      <c r="D3114" s="7" t="s">
        <v>41</v>
      </c>
      <c r="E3114" s="5">
        <v>0</v>
      </c>
      <c r="F3114" s="5">
        <v>0</v>
      </c>
      <c r="G3114" s="5">
        <v>0</v>
      </c>
      <c r="H3114" s="5">
        <v>0</v>
      </c>
      <c r="I3114" s="5">
        <v>0</v>
      </c>
    </row>
    <row r="3115" spans="1:9" ht="39" x14ac:dyDescent="0.25">
      <c r="A3115" s="2" t="s">
        <v>16</v>
      </c>
      <c r="B3115" s="1" t="s">
        <v>5</v>
      </c>
      <c r="C3115" s="14">
        <v>2021</v>
      </c>
      <c r="D3115" s="7" t="s">
        <v>41</v>
      </c>
      <c r="E3115" s="3">
        <v>330.82</v>
      </c>
      <c r="F3115" s="3">
        <v>0.71</v>
      </c>
      <c r="G3115" s="3">
        <v>6.93</v>
      </c>
      <c r="H3115" s="3">
        <v>0.44</v>
      </c>
      <c r="I3115" s="3">
        <v>0.13</v>
      </c>
    </row>
    <row r="3116" spans="1:9" ht="26.25" x14ac:dyDescent="0.25">
      <c r="A3116" s="4" t="s">
        <v>17</v>
      </c>
      <c r="B3116" s="1" t="s">
        <v>5</v>
      </c>
      <c r="C3116" s="14">
        <v>2021</v>
      </c>
      <c r="D3116" s="7" t="s">
        <v>41</v>
      </c>
      <c r="E3116" s="5">
        <v>21156.01</v>
      </c>
      <c r="F3116" s="5">
        <v>39.57</v>
      </c>
      <c r="G3116" s="5">
        <v>271.27999999999997</v>
      </c>
      <c r="H3116" s="5">
        <v>28.13</v>
      </c>
      <c r="I3116" s="5">
        <v>9.01</v>
      </c>
    </row>
    <row r="3117" spans="1:9" ht="26.25" x14ac:dyDescent="0.25">
      <c r="A3117" s="2" t="s">
        <v>18</v>
      </c>
      <c r="B3117" s="1" t="s">
        <v>5</v>
      </c>
      <c r="C3117" s="14">
        <v>2021</v>
      </c>
      <c r="D3117" s="7" t="s">
        <v>41</v>
      </c>
      <c r="E3117" s="3">
        <v>0</v>
      </c>
      <c r="F3117" s="3">
        <v>0</v>
      </c>
      <c r="G3117" s="3">
        <v>0</v>
      </c>
      <c r="H3117" s="3">
        <v>0</v>
      </c>
      <c r="I3117" s="3">
        <v>0</v>
      </c>
    </row>
    <row r="3118" spans="1:9" ht="26.25" x14ac:dyDescent="0.25">
      <c r="A3118" s="4" t="s">
        <v>19</v>
      </c>
      <c r="B3118" s="1" t="s">
        <v>5</v>
      </c>
      <c r="C3118" s="14">
        <v>2021</v>
      </c>
      <c r="D3118" s="7" t="s">
        <v>41</v>
      </c>
      <c r="E3118" s="5">
        <v>27033.38</v>
      </c>
      <c r="F3118" s="5">
        <v>62.53</v>
      </c>
      <c r="G3118" s="5">
        <v>658.47</v>
      </c>
      <c r="H3118" s="5">
        <v>82.97</v>
      </c>
      <c r="I3118" s="5">
        <v>62.52</v>
      </c>
    </row>
    <row r="3119" spans="1:9" ht="26.25" x14ac:dyDescent="0.25">
      <c r="A3119" s="2" t="s">
        <v>20</v>
      </c>
      <c r="B3119" s="1" t="s">
        <v>5</v>
      </c>
      <c r="C3119" s="14">
        <v>2021</v>
      </c>
      <c r="D3119" s="7" t="s">
        <v>41</v>
      </c>
      <c r="E3119" s="3">
        <v>0</v>
      </c>
      <c r="F3119" s="3">
        <v>0</v>
      </c>
      <c r="G3119" s="3">
        <v>0</v>
      </c>
      <c r="H3119" s="3">
        <v>0</v>
      </c>
      <c r="I3119" s="3">
        <v>0</v>
      </c>
    </row>
    <row r="3120" spans="1:9" ht="26.25" x14ac:dyDescent="0.25">
      <c r="A3120" s="4" t="s">
        <v>21</v>
      </c>
      <c r="B3120" s="1" t="s">
        <v>5</v>
      </c>
      <c r="C3120" s="14">
        <v>2021</v>
      </c>
      <c r="D3120" s="7" t="s">
        <v>41</v>
      </c>
      <c r="E3120" s="5">
        <v>0</v>
      </c>
      <c r="F3120" s="5">
        <v>0</v>
      </c>
      <c r="G3120" s="5">
        <v>0</v>
      </c>
      <c r="H3120" s="5">
        <v>0</v>
      </c>
      <c r="I3120" s="5">
        <v>0</v>
      </c>
    </row>
    <row r="3121" spans="1:9" x14ac:dyDescent="0.25">
      <c r="A3121" s="2" t="s">
        <v>22</v>
      </c>
      <c r="B3121" s="1" t="s">
        <v>5</v>
      </c>
      <c r="C3121" s="14">
        <v>2021</v>
      </c>
      <c r="D3121" s="7" t="s">
        <v>41</v>
      </c>
      <c r="E3121" s="3">
        <v>5008.1499999999996</v>
      </c>
      <c r="F3121" s="3">
        <v>11.47</v>
      </c>
      <c r="G3121" s="3">
        <v>115.65</v>
      </c>
      <c r="H3121" s="3">
        <v>14.55</v>
      </c>
      <c r="I3121" s="3">
        <v>10.61</v>
      </c>
    </row>
    <row r="3122" spans="1:9" ht="26.25" x14ac:dyDescent="0.25">
      <c r="A3122" s="2" t="s">
        <v>8</v>
      </c>
      <c r="B3122" s="1" t="s">
        <v>6</v>
      </c>
      <c r="C3122" s="14">
        <v>2021</v>
      </c>
      <c r="D3122" s="7" t="s">
        <v>41</v>
      </c>
      <c r="E3122" s="3">
        <v>0</v>
      </c>
      <c r="F3122" s="3">
        <v>0</v>
      </c>
      <c r="G3122" s="3">
        <v>0</v>
      </c>
      <c r="H3122" s="3">
        <v>0</v>
      </c>
      <c r="I3122" s="3">
        <v>0</v>
      </c>
    </row>
    <row r="3123" spans="1:9" x14ac:dyDescent="0.25">
      <c r="A3123" s="4" t="s">
        <v>9</v>
      </c>
      <c r="B3123" s="1" t="s">
        <v>6</v>
      </c>
      <c r="C3123" s="14">
        <v>2021</v>
      </c>
      <c r="D3123" s="7" t="s">
        <v>41</v>
      </c>
      <c r="E3123" s="5">
        <v>0</v>
      </c>
      <c r="F3123" s="5">
        <v>0</v>
      </c>
      <c r="G3123" s="5">
        <v>0</v>
      </c>
      <c r="H3123" s="5">
        <v>0</v>
      </c>
      <c r="I3123" s="5">
        <v>0</v>
      </c>
    </row>
    <row r="3124" spans="1:9" x14ac:dyDescent="0.25">
      <c r="A3124" s="2" t="s">
        <v>10</v>
      </c>
      <c r="B3124" s="1" t="s">
        <v>6</v>
      </c>
      <c r="C3124" s="14">
        <v>2021</v>
      </c>
      <c r="D3124" s="7" t="s">
        <v>41</v>
      </c>
      <c r="E3124" s="3">
        <v>20717.54</v>
      </c>
      <c r="F3124" s="3">
        <v>47.97</v>
      </c>
      <c r="G3124" s="3">
        <v>504.08</v>
      </c>
      <c r="H3124" s="3">
        <v>63.03</v>
      </c>
      <c r="I3124" s="3">
        <v>47.29</v>
      </c>
    </row>
    <row r="3125" spans="1:9" ht="26.25" x14ac:dyDescent="0.25">
      <c r="A3125" s="4" t="s">
        <v>11</v>
      </c>
      <c r="B3125" s="1" t="s">
        <v>6</v>
      </c>
      <c r="C3125" s="14">
        <v>2021</v>
      </c>
      <c r="D3125" s="7" t="s">
        <v>41</v>
      </c>
      <c r="E3125" s="5">
        <v>0</v>
      </c>
      <c r="F3125" s="5">
        <v>0</v>
      </c>
      <c r="G3125" s="5">
        <v>0</v>
      </c>
      <c r="H3125" s="5">
        <v>0</v>
      </c>
      <c r="I3125" s="5">
        <v>0</v>
      </c>
    </row>
    <row r="3126" spans="1:9" ht="26.25" x14ac:dyDescent="0.25">
      <c r="A3126" s="2" t="s">
        <v>12</v>
      </c>
      <c r="B3126" s="1" t="s">
        <v>6</v>
      </c>
      <c r="C3126" s="14">
        <v>2021</v>
      </c>
      <c r="D3126" s="7" t="s">
        <v>41</v>
      </c>
      <c r="E3126" s="3">
        <v>0</v>
      </c>
      <c r="F3126" s="3">
        <v>0</v>
      </c>
      <c r="G3126" s="3">
        <v>0</v>
      </c>
      <c r="H3126" s="3">
        <v>0</v>
      </c>
      <c r="I3126" s="3">
        <v>0</v>
      </c>
    </row>
    <row r="3127" spans="1:9" ht="26.25" x14ac:dyDescent="0.25">
      <c r="A3127" s="4" t="s">
        <v>13</v>
      </c>
      <c r="B3127" s="1" t="s">
        <v>6</v>
      </c>
      <c r="C3127" s="14">
        <v>2021</v>
      </c>
      <c r="D3127" s="7" t="s">
        <v>41</v>
      </c>
      <c r="E3127" s="5">
        <v>0</v>
      </c>
      <c r="F3127" s="5">
        <v>0</v>
      </c>
      <c r="G3127" s="5">
        <v>0</v>
      </c>
      <c r="H3127" s="5">
        <v>0</v>
      </c>
      <c r="I3127" s="5">
        <v>0</v>
      </c>
    </row>
    <row r="3128" spans="1:9" ht="26.25" x14ac:dyDescent="0.25">
      <c r="A3128" s="2" t="s">
        <v>14</v>
      </c>
      <c r="B3128" s="1" t="s">
        <v>6</v>
      </c>
      <c r="C3128" s="14">
        <v>2021</v>
      </c>
      <c r="D3128" s="7" t="s">
        <v>41</v>
      </c>
      <c r="E3128" s="3">
        <v>0</v>
      </c>
      <c r="F3128" s="3">
        <v>0</v>
      </c>
      <c r="G3128" s="3">
        <v>0</v>
      </c>
      <c r="H3128" s="3">
        <v>0</v>
      </c>
      <c r="I3128" s="3">
        <v>0</v>
      </c>
    </row>
    <row r="3129" spans="1:9" ht="26.25" x14ac:dyDescent="0.25">
      <c r="A3129" s="4" t="s">
        <v>15</v>
      </c>
      <c r="B3129" s="1" t="s">
        <v>6</v>
      </c>
      <c r="C3129" s="14">
        <v>2021</v>
      </c>
      <c r="D3129" s="7" t="s">
        <v>41</v>
      </c>
      <c r="E3129" s="5">
        <v>0</v>
      </c>
      <c r="F3129" s="5">
        <v>0</v>
      </c>
      <c r="G3129" s="5">
        <v>0</v>
      </c>
      <c r="H3129" s="5">
        <v>0</v>
      </c>
      <c r="I3129" s="5">
        <v>0</v>
      </c>
    </row>
    <row r="3130" spans="1:9" ht="39" x14ac:dyDescent="0.25">
      <c r="A3130" s="2" t="s">
        <v>16</v>
      </c>
      <c r="B3130" s="1" t="s">
        <v>6</v>
      </c>
      <c r="C3130" s="14">
        <v>2021</v>
      </c>
      <c r="D3130" s="7" t="s">
        <v>41</v>
      </c>
      <c r="E3130" s="3">
        <v>0</v>
      </c>
      <c r="F3130" s="3">
        <v>0</v>
      </c>
      <c r="G3130" s="3">
        <v>0</v>
      </c>
      <c r="H3130" s="3">
        <v>0</v>
      </c>
      <c r="I3130" s="3">
        <v>0</v>
      </c>
    </row>
    <row r="3131" spans="1:9" ht="26.25" x14ac:dyDescent="0.25">
      <c r="A3131" s="4" t="s">
        <v>17</v>
      </c>
      <c r="B3131" s="1" t="s">
        <v>6</v>
      </c>
      <c r="C3131" s="14">
        <v>2021</v>
      </c>
      <c r="D3131" s="7" t="s">
        <v>41</v>
      </c>
      <c r="E3131" s="5">
        <v>1428.04</v>
      </c>
      <c r="F3131" s="5">
        <v>2.78</v>
      </c>
      <c r="G3131" s="5">
        <v>20.71</v>
      </c>
      <c r="H3131" s="5">
        <v>2.72</v>
      </c>
      <c r="I3131" s="5">
        <v>1.17</v>
      </c>
    </row>
    <row r="3132" spans="1:9" ht="26.25" x14ac:dyDescent="0.25">
      <c r="A3132" s="2" t="s">
        <v>18</v>
      </c>
      <c r="B3132" s="1" t="s">
        <v>6</v>
      </c>
      <c r="C3132" s="14">
        <v>2021</v>
      </c>
      <c r="D3132" s="7" t="s">
        <v>41</v>
      </c>
      <c r="E3132" s="3">
        <v>0</v>
      </c>
      <c r="F3132" s="3">
        <v>0</v>
      </c>
      <c r="G3132" s="3">
        <v>0</v>
      </c>
      <c r="H3132" s="3">
        <v>0</v>
      </c>
      <c r="I3132" s="3">
        <v>0</v>
      </c>
    </row>
    <row r="3133" spans="1:9" ht="26.25" x14ac:dyDescent="0.25">
      <c r="A3133" s="4" t="s">
        <v>19</v>
      </c>
      <c r="B3133" s="1" t="s">
        <v>6</v>
      </c>
      <c r="C3133" s="14">
        <v>2021</v>
      </c>
      <c r="D3133" s="7" t="s">
        <v>41</v>
      </c>
      <c r="E3133" s="5">
        <v>75766.8</v>
      </c>
      <c r="F3133" s="5">
        <v>175.36</v>
      </c>
      <c r="G3133" s="5">
        <v>1782.24</v>
      </c>
      <c r="H3133" s="5">
        <v>217.79</v>
      </c>
      <c r="I3133" s="5">
        <v>158.44999999999999</v>
      </c>
    </row>
    <row r="3134" spans="1:9" ht="26.25" x14ac:dyDescent="0.25">
      <c r="A3134" s="2" t="s">
        <v>20</v>
      </c>
      <c r="B3134" s="1" t="s">
        <v>6</v>
      </c>
      <c r="C3134" s="14">
        <v>2021</v>
      </c>
      <c r="D3134" s="7" t="s">
        <v>41</v>
      </c>
      <c r="E3134" s="3">
        <v>0</v>
      </c>
      <c r="F3134" s="3">
        <v>0</v>
      </c>
      <c r="G3134" s="3">
        <v>0</v>
      </c>
      <c r="H3134" s="3">
        <v>0</v>
      </c>
      <c r="I3134" s="3">
        <v>0</v>
      </c>
    </row>
    <row r="3135" spans="1:9" ht="26.25" x14ac:dyDescent="0.25">
      <c r="A3135" s="4" t="s">
        <v>21</v>
      </c>
      <c r="B3135" s="1" t="s">
        <v>6</v>
      </c>
      <c r="C3135" s="14">
        <v>2021</v>
      </c>
      <c r="D3135" s="7" t="s">
        <v>41</v>
      </c>
      <c r="E3135" s="5">
        <v>0</v>
      </c>
      <c r="F3135" s="5">
        <v>0</v>
      </c>
      <c r="G3135" s="5">
        <v>0</v>
      </c>
      <c r="H3135" s="5">
        <v>0</v>
      </c>
      <c r="I3135" s="5">
        <v>0</v>
      </c>
    </row>
    <row r="3136" spans="1:9" x14ac:dyDescent="0.25">
      <c r="A3136" s="2" t="s">
        <v>22</v>
      </c>
      <c r="B3136" s="1" t="s">
        <v>6</v>
      </c>
      <c r="C3136" s="14">
        <v>2021</v>
      </c>
      <c r="D3136" s="7" t="s">
        <v>41</v>
      </c>
      <c r="E3136" s="3">
        <v>1030.18</v>
      </c>
      <c r="F3136" s="3">
        <v>2.2599999999999998</v>
      </c>
      <c r="G3136" s="3">
        <v>21.98</v>
      </c>
      <c r="H3136" s="3">
        <v>2.8</v>
      </c>
      <c r="I3136" s="3">
        <v>1.91</v>
      </c>
    </row>
    <row r="3137" spans="1:9" ht="26.25" x14ac:dyDescent="0.25">
      <c r="A3137" s="2" t="s">
        <v>8</v>
      </c>
      <c r="B3137" s="1" t="s">
        <v>7</v>
      </c>
      <c r="C3137" s="14">
        <v>2021</v>
      </c>
      <c r="D3137" s="7" t="s">
        <v>41</v>
      </c>
      <c r="E3137" s="3">
        <v>0</v>
      </c>
      <c r="F3137" s="3">
        <v>0</v>
      </c>
      <c r="G3137" s="3">
        <v>0</v>
      </c>
      <c r="H3137" s="3">
        <v>0</v>
      </c>
      <c r="I3137" s="3">
        <v>0</v>
      </c>
    </row>
    <row r="3138" spans="1:9" x14ac:dyDescent="0.25">
      <c r="A3138" s="4" t="s">
        <v>9</v>
      </c>
      <c r="B3138" s="1" t="s">
        <v>7</v>
      </c>
      <c r="C3138" s="14">
        <v>2021</v>
      </c>
      <c r="D3138" s="7" t="s">
        <v>41</v>
      </c>
      <c r="E3138" s="5">
        <v>445323.44</v>
      </c>
      <c r="F3138" s="5">
        <v>1031.46</v>
      </c>
      <c r="G3138" s="5">
        <v>10781.64</v>
      </c>
      <c r="H3138" s="5">
        <v>1342.75</v>
      </c>
      <c r="I3138" s="5">
        <v>1002.84</v>
      </c>
    </row>
    <row r="3139" spans="1:9" x14ac:dyDescent="0.25">
      <c r="A3139" s="2" t="s">
        <v>10</v>
      </c>
      <c r="B3139" s="1" t="s">
        <v>7</v>
      </c>
      <c r="C3139" s="14">
        <v>2021</v>
      </c>
      <c r="D3139" s="7" t="s">
        <v>41</v>
      </c>
      <c r="E3139" s="3">
        <v>0</v>
      </c>
      <c r="F3139" s="3">
        <v>0</v>
      </c>
      <c r="G3139" s="3">
        <v>0</v>
      </c>
      <c r="H3139" s="3">
        <v>0</v>
      </c>
      <c r="I3139" s="3">
        <v>0</v>
      </c>
    </row>
    <row r="3140" spans="1:9" ht="26.25" x14ac:dyDescent="0.25">
      <c r="A3140" s="4" t="s">
        <v>11</v>
      </c>
      <c r="B3140" s="1" t="s">
        <v>7</v>
      </c>
      <c r="C3140" s="14">
        <v>2021</v>
      </c>
      <c r="D3140" s="7" t="s">
        <v>41</v>
      </c>
      <c r="E3140" s="5">
        <v>0</v>
      </c>
      <c r="F3140" s="5">
        <v>0</v>
      </c>
      <c r="G3140" s="5">
        <v>0</v>
      </c>
      <c r="H3140" s="5">
        <v>0</v>
      </c>
      <c r="I3140" s="5">
        <v>0</v>
      </c>
    </row>
    <row r="3141" spans="1:9" ht="26.25" x14ac:dyDescent="0.25">
      <c r="A3141" s="2" t="s">
        <v>12</v>
      </c>
      <c r="B3141" s="1" t="s">
        <v>7</v>
      </c>
      <c r="C3141" s="14">
        <v>2021</v>
      </c>
      <c r="D3141" s="7" t="s">
        <v>41</v>
      </c>
      <c r="E3141" s="3">
        <v>0</v>
      </c>
      <c r="F3141" s="3">
        <v>0</v>
      </c>
      <c r="G3141" s="3">
        <v>0</v>
      </c>
      <c r="H3141" s="3">
        <v>0</v>
      </c>
      <c r="I3141" s="3">
        <v>0</v>
      </c>
    </row>
    <row r="3142" spans="1:9" ht="26.25" x14ac:dyDescent="0.25">
      <c r="A3142" s="4" t="s">
        <v>13</v>
      </c>
      <c r="B3142" s="1" t="s">
        <v>7</v>
      </c>
      <c r="C3142" s="14">
        <v>2021</v>
      </c>
      <c r="D3142" s="7" t="s">
        <v>41</v>
      </c>
      <c r="E3142" s="5">
        <v>0</v>
      </c>
      <c r="F3142" s="5">
        <v>0</v>
      </c>
      <c r="G3142" s="5">
        <v>0</v>
      </c>
      <c r="H3142" s="5">
        <v>0</v>
      </c>
      <c r="I3142" s="5">
        <v>0</v>
      </c>
    </row>
    <row r="3143" spans="1:9" ht="26.25" x14ac:dyDescent="0.25">
      <c r="A3143" s="2" t="s">
        <v>14</v>
      </c>
      <c r="B3143" s="1" t="s">
        <v>7</v>
      </c>
      <c r="C3143" s="14">
        <v>2021</v>
      </c>
      <c r="D3143" s="7" t="s">
        <v>41</v>
      </c>
      <c r="E3143" s="3">
        <v>0</v>
      </c>
      <c r="F3143" s="3">
        <v>0</v>
      </c>
      <c r="G3143" s="3">
        <v>0</v>
      </c>
      <c r="H3143" s="3">
        <v>0</v>
      </c>
      <c r="I3143" s="3">
        <v>0</v>
      </c>
    </row>
    <row r="3144" spans="1:9" ht="26.25" x14ac:dyDescent="0.25">
      <c r="A3144" s="4" t="s">
        <v>15</v>
      </c>
      <c r="B3144" s="1" t="s">
        <v>7</v>
      </c>
      <c r="C3144" s="14">
        <v>2021</v>
      </c>
      <c r="D3144" s="7" t="s">
        <v>41</v>
      </c>
      <c r="E3144" s="5">
        <v>0</v>
      </c>
      <c r="F3144" s="5">
        <v>0</v>
      </c>
      <c r="G3144" s="5">
        <v>0</v>
      </c>
      <c r="H3144" s="5">
        <v>0</v>
      </c>
      <c r="I3144" s="5">
        <v>0</v>
      </c>
    </row>
    <row r="3145" spans="1:9" ht="39" x14ac:dyDescent="0.25">
      <c r="A3145" s="2" t="s">
        <v>16</v>
      </c>
      <c r="B3145" s="1" t="s">
        <v>7</v>
      </c>
      <c r="C3145" s="14">
        <v>2021</v>
      </c>
      <c r="D3145" s="7" t="s">
        <v>41</v>
      </c>
      <c r="E3145" s="3">
        <v>0</v>
      </c>
      <c r="F3145" s="3">
        <v>0</v>
      </c>
      <c r="G3145" s="3">
        <v>0</v>
      </c>
      <c r="H3145" s="3">
        <v>0</v>
      </c>
      <c r="I3145" s="3">
        <v>0</v>
      </c>
    </row>
    <row r="3146" spans="1:9" ht="26.25" x14ac:dyDescent="0.25">
      <c r="A3146" s="4" t="s">
        <v>17</v>
      </c>
      <c r="B3146" s="1" t="s">
        <v>7</v>
      </c>
      <c r="C3146" s="14">
        <v>2021</v>
      </c>
      <c r="D3146" s="7" t="s">
        <v>41</v>
      </c>
      <c r="E3146" s="5">
        <v>0</v>
      </c>
      <c r="F3146" s="5">
        <v>0</v>
      </c>
      <c r="G3146" s="5">
        <v>0</v>
      </c>
      <c r="H3146" s="5">
        <v>0</v>
      </c>
      <c r="I3146" s="5">
        <v>0</v>
      </c>
    </row>
    <row r="3147" spans="1:9" ht="26.25" x14ac:dyDescent="0.25">
      <c r="A3147" s="2" t="s">
        <v>18</v>
      </c>
      <c r="B3147" s="1" t="s">
        <v>7</v>
      </c>
      <c r="C3147" s="14">
        <v>2021</v>
      </c>
      <c r="D3147" s="7" t="s">
        <v>41</v>
      </c>
      <c r="E3147" s="3">
        <v>0</v>
      </c>
      <c r="F3147" s="3">
        <v>0</v>
      </c>
      <c r="G3147" s="3">
        <v>0</v>
      </c>
      <c r="H3147" s="3">
        <v>0</v>
      </c>
      <c r="I3147" s="3">
        <v>0</v>
      </c>
    </row>
    <row r="3148" spans="1:9" ht="26.25" x14ac:dyDescent="0.25">
      <c r="A3148" s="4" t="s">
        <v>19</v>
      </c>
      <c r="B3148" s="1" t="s">
        <v>7</v>
      </c>
      <c r="C3148" s="14">
        <v>2021</v>
      </c>
      <c r="D3148" s="7" t="s">
        <v>41</v>
      </c>
      <c r="E3148" s="5">
        <v>37.82</v>
      </c>
      <c r="F3148" s="5">
        <v>0.09</v>
      </c>
      <c r="G3148" s="5">
        <v>0.86</v>
      </c>
      <c r="H3148" s="5">
        <v>0.1</v>
      </c>
      <c r="I3148" s="5">
        <v>7.0000000000000007E-2</v>
      </c>
    </row>
    <row r="3149" spans="1:9" ht="26.25" x14ac:dyDescent="0.25">
      <c r="A3149" s="2" t="s">
        <v>20</v>
      </c>
      <c r="B3149" s="1" t="s">
        <v>7</v>
      </c>
      <c r="C3149" s="14">
        <v>2021</v>
      </c>
      <c r="D3149" s="7" t="s">
        <v>41</v>
      </c>
      <c r="E3149" s="3">
        <v>0</v>
      </c>
      <c r="F3149" s="3">
        <v>0</v>
      </c>
      <c r="G3149" s="3">
        <v>0</v>
      </c>
      <c r="H3149" s="3">
        <v>0</v>
      </c>
      <c r="I3149" s="3">
        <v>0</v>
      </c>
    </row>
    <row r="3150" spans="1:9" ht="26.25" x14ac:dyDescent="0.25">
      <c r="A3150" s="4" t="s">
        <v>21</v>
      </c>
      <c r="B3150" s="1" t="s">
        <v>7</v>
      </c>
      <c r="C3150" s="17">
        <v>2021</v>
      </c>
      <c r="D3150" s="7" t="s">
        <v>41</v>
      </c>
      <c r="E3150" s="5">
        <v>0</v>
      </c>
      <c r="F3150" s="5">
        <v>0</v>
      </c>
      <c r="G3150" s="5">
        <v>0</v>
      </c>
      <c r="H3150" s="5">
        <v>0</v>
      </c>
      <c r="I3150" s="5">
        <v>0</v>
      </c>
    </row>
    <row r="3151" spans="1:9" x14ac:dyDescent="0.25">
      <c r="A3151" s="2" t="s">
        <v>22</v>
      </c>
      <c r="B3151" s="1" t="s">
        <v>7</v>
      </c>
      <c r="C3151" s="17">
        <v>2021</v>
      </c>
      <c r="D3151" s="7" t="s">
        <v>41</v>
      </c>
      <c r="E3151" s="3">
        <v>0</v>
      </c>
      <c r="F3151" s="3">
        <v>0</v>
      </c>
      <c r="G3151" s="3">
        <v>0</v>
      </c>
      <c r="H3151" s="3">
        <v>0</v>
      </c>
      <c r="I3151" s="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Driftsutslipp_alle_havområder</vt:lpstr>
      <vt:lpstr>Driftsutslipp_skipstyper</vt:lpstr>
      <vt:lpstr>Figur_driftsutslipp</vt:lpstr>
      <vt:lpstr>Driftsutslipp_størrelseskategor</vt:lpstr>
      <vt:lpstr>Driftsutslipp_havbase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Kamstrup, Claus Wiggen</dc:creator>
  <cp:lastModifiedBy>Matvik, Olav Helge</cp:lastModifiedBy>
  <dcterms:created xsi:type="dcterms:W3CDTF">2019-03-28T10:18:53Z</dcterms:created>
  <dcterms:modified xsi:type="dcterms:W3CDTF">2022-08-04T11:31:52Z</dcterms:modified>
</cp:coreProperties>
</file>